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周" sheetId="1" r:id="rId1"/>
    <sheet name="第二周" sheetId="2" r:id="rId2"/>
    <sheet name="第三周" sheetId="3" r:id="rId3"/>
    <sheet name="第四周" sheetId="4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<sst xmlns="http://schemas.openxmlformats.org/spreadsheetml/2006/main" count="1558" uniqueCount="1166">
  <si>
    <t>2019年5月份城区“定点配送”学校食堂参考菜谱—小学B套餐</t>
  </si>
  <si>
    <t>日期</t>
  </si>
  <si>
    <t>菜名</t>
  </si>
  <si>
    <t>分量(g)</t>
  </si>
  <si>
    <t>能量（kcal）</t>
  </si>
  <si>
    <t>碳水化合物（g）</t>
  </si>
  <si>
    <t>脂肪（g）</t>
  </si>
  <si>
    <t>蛋白质（g）</t>
  </si>
  <si>
    <t>5月5日</t>
  </si>
  <si>
    <t>红烧鸡块</t>
  </si>
  <si>
    <t>鸡块80</t>
  </si>
  <si>
    <t>炒三丝</t>
  </si>
  <si>
    <t>莴笋30、肉丝40、香干10</t>
  </si>
  <si>
    <t>香菇青菜</t>
  </si>
  <si>
    <t>青菜70、香菇10</t>
  </si>
  <si>
    <t>番茄蛋汤</t>
  </si>
  <si>
    <t>番茄20、鸡蛋20</t>
  </si>
  <si>
    <t>米饭120</t>
  </si>
  <si>
    <t>5月6日</t>
  </si>
  <si>
    <t>蒸肉糕</t>
  </si>
  <si>
    <t>猪肉80</t>
  </si>
  <si>
    <t>黄瓜炒蛋</t>
  </si>
  <si>
    <t>黄瓜40、鸡蛋40</t>
  </si>
  <si>
    <t>咖喱土豆</t>
  </si>
  <si>
    <t>土豆80</t>
  </si>
  <si>
    <t>白菜油片汤</t>
  </si>
  <si>
    <t>白菜25、油片15</t>
  </si>
  <si>
    <t>5月7日</t>
  </si>
  <si>
    <t>红烧白瓜子鱼</t>
  </si>
  <si>
    <t>白瓜子鱼80</t>
  </si>
  <si>
    <t>宫保鸡丁</t>
  </si>
  <si>
    <t>鸡丁50、花生20、胡萝卜10</t>
  </si>
  <si>
    <t>包菜</t>
  </si>
  <si>
    <t>包菜80</t>
  </si>
  <si>
    <t>茭白肉丝汤</t>
  </si>
  <si>
    <t>肉丝20、茭白20</t>
  </si>
  <si>
    <t>5月8日</t>
  </si>
  <si>
    <t>红烧琵琶腿</t>
  </si>
  <si>
    <t>琵琶腿80</t>
  </si>
  <si>
    <t>药芹炒肉丝</t>
  </si>
  <si>
    <t>药芹40、肉丝40</t>
  </si>
  <si>
    <t>毛白菜</t>
  </si>
  <si>
    <t>毛白菜80</t>
  </si>
  <si>
    <t>菌菇豆腐汤</t>
  </si>
  <si>
    <t>杏鲍菇10、秀珍菇10、豆腐20</t>
  </si>
  <si>
    <t>5月9日</t>
  </si>
  <si>
    <t>粉蒸大排</t>
  </si>
  <si>
    <t>大排80</t>
  </si>
  <si>
    <t>莴笋炒鸡片</t>
  </si>
  <si>
    <t>莴笋30、鸡片40、胡萝卜10</t>
  </si>
  <si>
    <t>炒菠菜</t>
  </si>
  <si>
    <t>菠菜80</t>
  </si>
  <si>
    <t>罗宋汤</t>
  </si>
  <si>
    <t>牛肉10、洋葱10、番茄10、包菜10</t>
  </si>
  <si>
    <t>5月10日</t>
  </si>
  <si>
    <t>五香爆鱼</t>
  </si>
  <si>
    <t>草鱼80</t>
  </si>
  <si>
    <t>番茄炒蛋</t>
  </si>
  <si>
    <t>番茄40、鸡蛋40</t>
  </si>
  <si>
    <t>白菜油面筋</t>
  </si>
  <si>
    <t>白菜60、油面筋20</t>
  </si>
  <si>
    <t>青菜肉丝汤</t>
  </si>
  <si>
    <t>青菜25、肉丝15</t>
  </si>
  <si>
    <t>合计</t>
  </si>
  <si>
    <t>备注：1.小学生平均每日需摄入能量2000kcal，家长可根据午餐菜单，结合《中国居民膳食宝塔》，合理安排早餐与晚餐。 2.请各校根据菜谱中的主要食材，结合色、香、味合理搭配辅助食材。</t>
  </si>
  <si>
    <t>5月13日</t>
  </si>
  <si>
    <t>红烧鸡翅根</t>
  </si>
  <si>
    <t>鸡翅根80</t>
  </si>
  <si>
    <t>什锦鹌鹑蛋</t>
  </si>
  <si>
    <t>鹌鹑蛋40、莴笋30、黑木耳10</t>
  </si>
  <si>
    <t>炒青菜</t>
  </si>
  <si>
    <t>青菜80</t>
  </si>
  <si>
    <t>冬瓜小排汤</t>
  </si>
  <si>
    <t>冬瓜25、冬瓜15</t>
  </si>
  <si>
    <t>5月14日</t>
  </si>
  <si>
    <t>红烧南美对虾</t>
  </si>
  <si>
    <t>南美对虾80</t>
  </si>
  <si>
    <t>金针菇烧豆腐</t>
  </si>
  <si>
    <t>金针菇20、豆腐60</t>
  </si>
  <si>
    <t>蘑菇肉片汤</t>
  </si>
  <si>
    <t>蘑菇25、肉片15</t>
  </si>
  <si>
    <t>5月15日</t>
  </si>
  <si>
    <t>红烧狮子头</t>
  </si>
  <si>
    <t>洋葱炒蛋</t>
  </si>
  <si>
    <t>洋葱40、鸡蛋40</t>
  </si>
  <si>
    <t>紫菜虾米汤</t>
  </si>
  <si>
    <t>紫菜5、虾米5</t>
  </si>
  <si>
    <t>5月16日</t>
  </si>
  <si>
    <t>西芹虾仁</t>
  </si>
  <si>
    <t>西芹30、虾仁40、花生10</t>
  </si>
  <si>
    <t>茭白炒肉片</t>
  </si>
  <si>
    <t>茭白30、肉片40、黑木耳10</t>
  </si>
  <si>
    <t>空心菜</t>
  </si>
  <si>
    <t>空心菜80</t>
  </si>
  <si>
    <t>青菜鸡蛋汤</t>
  </si>
  <si>
    <t>青菜25、鸡蛋15</t>
  </si>
  <si>
    <t>5月17日</t>
  </si>
  <si>
    <t>牛肉烧土豆</t>
  </si>
  <si>
    <t>牛肉50、土豆30</t>
  </si>
  <si>
    <t>菠菜</t>
  </si>
  <si>
    <t>白菜粉丝汤</t>
  </si>
  <si>
    <t>白菜25、粉丝15</t>
  </si>
  <si>
    <t>5月20日</t>
  </si>
  <si>
    <t>百叶卷肉</t>
  </si>
  <si>
    <t>百叶20、猪肉60</t>
  </si>
  <si>
    <t>蘑菇炒蛋</t>
  </si>
  <si>
    <t>蘑菇30、鸡蛋40、莴笋10</t>
  </si>
  <si>
    <t>蚝油生菜</t>
  </si>
  <si>
    <t>生菜80</t>
  </si>
  <si>
    <t>冬瓜25、小排15</t>
  </si>
  <si>
    <t>5月21日</t>
  </si>
  <si>
    <t>清蒸巴沙鱼</t>
  </si>
  <si>
    <t>巴沙鱼80</t>
  </si>
  <si>
    <t>鱼香肉丝</t>
  </si>
  <si>
    <t>肉丝40、豆腐干20、香菇5、青椒15</t>
  </si>
  <si>
    <t>5月22日</t>
  </si>
  <si>
    <t>红烧鸭腿</t>
  </si>
  <si>
    <t>鸭腿80</t>
  </si>
  <si>
    <t>花菜炒肉片</t>
  </si>
  <si>
    <t>花菜30、肉片40、黑木耳10</t>
  </si>
  <si>
    <t>药芹干丝</t>
  </si>
  <si>
    <t>药芹50、香干30</t>
  </si>
  <si>
    <t>粉丝肉丝汤</t>
  </si>
  <si>
    <t>粉丝20、肉丝20</t>
  </si>
  <si>
    <t>5月23日</t>
  </si>
  <si>
    <t>清蒸肉糕</t>
  </si>
  <si>
    <t>黑木耳炒蛋</t>
  </si>
  <si>
    <t>鸡蛋60、黑木耳20</t>
  </si>
  <si>
    <t>红烧茄子</t>
  </si>
  <si>
    <t>茄子80</t>
  </si>
  <si>
    <t>菌菇肉丝汤</t>
  </si>
  <si>
    <t>豆腐20、秀珍菇10、肉丝10</t>
  </si>
  <si>
    <t>5月24日</t>
  </si>
  <si>
    <t>肉末粉丝</t>
  </si>
  <si>
    <t>肉末30、粉丝50</t>
  </si>
  <si>
    <t>蒜泥苋菜</t>
  </si>
  <si>
    <t>苋菜80</t>
  </si>
  <si>
    <t>5月27日</t>
  </si>
  <si>
    <t>扬州炒饭</t>
  </si>
  <si>
    <t>米饭80、鸡蛋30、鲜肉20、玉米粒15、豌豆10、胡萝卜15</t>
  </si>
  <si>
    <t>鸡翅根50</t>
  </si>
  <si>
    <t>5月28日</t>
  </si>
  <si>
    <t>红烧基围虾　</t>
  </si>
  <si>
    <t>基围虾80</t>
  </si>
  <si>
    <t>茭白炒肉丝</t>
  </si>
  <si>
    <t>茭白40、肉丝40</t>
  </si>
  <si>
    <t>紫菜蛋汤</t>
  </si>
  <si>
    <t>紫菜5、鸡蛋25</t>
  </si>
  <si>
    <t>5月29日</t>
  </si>
  <si>
    <t>糖醋小排</t>
  </si>
  <si>
    <t>小排80</t>
  </si>
  <si>
    <t>西葫芦炒鸡片</t>
  </si>
  <si>
    <t>西葫芦40、鸡片40</t>
  </si>
  <si>
    <t>蓬蒿</t>
  </si>
  <si>
    <t>蓬蒿80</t>
  </si>
  <si>
    <t>冬瓜虾米汤</t>
  </si>
  <si>
    <t>冬瓜25、虾米15</t>
  </si>
  <si>
    <t>5月30日</t>
  </si>
  <si>
    <t>咖喱鸡块</t>
  </si>
  <si>
    <t>油片嵌肉</t>
  </si>
  <si>
    <t>油片30、猪肉50</t>
  </si>
  <si>
    <t>油焖茭白</t>
  </si>
  <si>
    <t>茭白80</t>
  </si>
  <si>
    <t>5月31日</t>
  </si>
  <si>
    <t>红烧土豆</t>
  </si>
  <si>
    <t>青菜豆腐汤</t>
  </si>
  <si>
    <t>青菜25、豆腐15</t>
  </si>
  <si>
    <t>响油基围虾</t>
  </si>
  <si>
    <t>红烧大排</t>
  </si>
  <si>
    <t>栗子炒鸡</t>
  </si>
  <si>
    <t>草鸡40、栗子40</t>
  </si>
  <si>
    <t>笋干烧肉</t>
  </si>
  <si>
    <t>猪肉（肥瘦）50、笋干30</t>
  </si>
  <si>
    <t>清蒸鱼块</t>
  </si>
  <si>
    <t>粉蒸翅中</t>
  </si>
  <si>
    <t>鸡翅65、米粉15</t>
  </si>
  <si>
    <t>肉糕</t>
  </si>
  <si>
    <t>猪肉（瘦）70</t>
  </si>
  <si>
    <t>肋条肉80</t>
  </si>
  <si>
    <t>罗沼虾</t>
  </si>
  <si>
    <t>罗沼虾80</t>
  </si>
  <si>
    <t>白斩鸡</t>
  </si>
  <si>
    <t>鸡肉80</t>
  </si>
  <si>
    <t>大排80、米粉10</t>
  </si>
  <si>
    <t>椒盐基围虾</t>
  </si>
  <si>
    <t>清蒸肉圆</t>
  </si>
  <si>
    <t>猪肉（肥瘦）70、香菇10</t>
  </si>
  <si>
    <t>清蒸鲳鳊鱼</t>
  </si>
  <si>
    <t>鲳鳊鱼80</t>
  </si>
  <si>
    <t>红烧带鱼</t>
  </si>
  <si>
    <t>带鱼80</t>
  </si>
  <si>
    <t>粉蒸琵琶腿</t>
  </si>
  <si>
    <t>鸡腿70、米粉20</t>
  </si>
  <si>
    <t>素鸡烧肉</t>
  </si>
  <si>
    <t>猪肉（肥瘦）50、素鸡40</t>
  </si>
  <si>
    <t>香辣翅根</t>
  </si>
  <si>
    <t>鸡翅70、面粉</t>
  </si>
  <si>
    <t>粉蒸鸡翅根</t>
  </si>
  <si>
    <t>鸡块50、土豆30</t>
  </si>
  <si>
    <t>猪肉（瘦）80</t>
  </si>
  <si>
    <t>生煎大排</t>
  </si>
  <si>
    <t>猪大排80</t>
  </si>
  <si>
    <t>红烧鸡腿</t>
  </si>
  <si>
    <t>鸡腿80</t>
  </si>
  <si>
    <t>红烧笋干小肉</t>
  </si>
  <si>
    <t>黑木耳胡萝卜鸡片</t>
  </si>
  <si>
    <t>黑木耳（水发）10、鸡胸脯肉45、胡萝卜25</t>
  </si>
  <si>
    <t>葱油琵琶腿</t>
  </si>
  <si>
    <t>红烧肉圆</t>
  </si>
  <si>
    <t>百叶结烧肉</t>
  </si>
  <si>
    <t>猪肉50、百叶结30</t>
  </si>
  <si>
    <t>肉糕蒸蛋</t>
  </si>
  <si>
    <t>猪肉30、鸡蛋50</t>
  </si>
  <si>
    <t>椒盐排条</t>
  </si>
  <si>
    <t>鸡胸脯肉50、花生20、胡萝卜10</t>
  </si>
  <si>
    <t>笋干百叶烧肉</t>
  </si>
  <si>
    <t>肋条肉30、水笋干15、百叶结35</t>
  </si>
  <si>
    <t>茭白炒鸡块</t>
  </si>
  <si>
    <t>茭白30、草鸡块50</t>
  </si>
  <si>
    <t>香炸鱼排</t>
  </si>
  <si>
    <t>鱼块80</t>
  </si>
  <si>
    <t>卤水琵琶腿</t>
  </si>
  <si>
    <t>红烧油豆腐小肉</t>
  </si>
  <si>
    <t>油豆腐40、猪肉40</t>
  </si>
  <si>
    <t>15,6</t>
  </si>
  <si>
    <t>吮指炸鸡腿</t>
  </si>
  <si>
    <t>粉蒸翅根</t>
  </si>
  <si>
    <t>海白虾</t>
  </si>
  <si>
    <t>海白虾80</t>
  </si>
  <si>
    <t>瘦猪肉40、胡萝卜25、黑木耳（水发）10、青椒5</t>
  </si>
  <si>
    <t>椒盐翅根</t>
  </si>
  <si>
    <t>红烧爆鱼</t>
  </si>
  <si>
    <t>什锦鸡柳</t>
  </si>
  <si>
    <t>鸡胸脯肉40、胡萝卜20、青椒10、香菇10</t>
  </si>
  <si>
    <t>葱油鸡边腿</t>
  </si>
  <si>
    <t>什锦炒饭</t>
  </si>
  <si>
    <t>米饭80、鸡蛋50、火腿5、香菇5、青菜10、玉米10</t>
  </si>
  <si>
    <t>马蹄烧肉</t>
  </si>
  <si>
    <t>马蹄40、小排40</t>
  </si>
  <si>
    <t>爆鱼</t>
  </si>
  <si>
    <t>肉沫80</t>
  </si>
  <si>
    <t>油炸翅根</t>
  </si>
  <si>
    <t>糯米肉圆</t>
  </si>
  <si>
    <t>猪肉80、糯米10</t>
  </si>
  <si>
    <t>鸡烧面筋</t>
  </si>
  <si>
    <t>鸡30、面筋30、肉沫20</t>
  </si>
  <si>
    <t>咖喱牛肉</t>
  </si>
  <si>
    <t>牛肉30、土豆50</t>
  </si>
  <si>
    <t>糖醋白瓜子鱼</t>
  </si>
  <si>
    <t>茄汁大排</t>
  </si>
  <si>
    <t>菜饭</t>
  </si>
  <si>
    <t>米饭80、鲜肉10、咸肉10，青菜25，香菇5</t>
  </si>
  <si>
    <t>炒鱿鱼</t>
  </si>
  <si>
    <t>咸菜10、鱿鱼70</t>
  </si>
  <si>
    <t>糖醋小肉</t>
  </si>
  <si>
    <t>肉糕饨蛋</t>
  </si>
  <si>
    <t>猪肉40、鸡蛋40</t>
  </si>
  <si>
    <t>粉蒸小肉</t>
  </si>
  <si>
    <t>宫爆鸡丁</t>
  </si>
  <si>
    <t>红烧小肉</t>
  </si>
  <si>
    <t>炸翅根</t>
  </si>
  <si>
    <t>翅根80</t>
  </si>
  <si>
    <t>百叶60、猪肉20</t>
  </si>
  <si>
    <t>炒三丁</t>
  </si>
  <si>
    <t>鸡丁30、胡萝卜20、茭白30</t>
  </si>
  <si>
    <r>
      <t>糖醋小肉</t>
    </r>
    <r>
      <rPr>
        <sz val="10"/>
        <rFont val="Times New Roman"/>
        <family val="1"/>
      </rPr>
      <t xml:space="preserve">           </t>
    </r>
  </si>
  <si>
    <t>山药烧肉</t>
  </si>
  <si>
    <t>山药35、猪肉55</t>
  </si>
  <si>
    <t>米饭80、鸡蛋30，火腿10，玉米粒15，豌豆10，胡萝卜15</t>
  </si>
  <si>
    <t>糖醋带鱼</t>
  </si>
  <si>
    <t>洋葱炒牛柳</t>
  </si>
  <si>
    <t>牛柳50、洋葱30</t>
  </si>
  <si>
    <t>香炸鸡翅根</t>
  </si>
  <si>
    <t>糖醋排条</t>
  </si>
  <si>
    <t>大排</t>
  </si>
  <si>
    <t>红烧鸭边腿</t>
  </si>
  <si>
    <t>熝鸡爪</t>
  </si>
  <si>
    <t>鸡爪80</t>
  </si>
  <si>
    <t>香腊鸡腿</t>
  </si>
  <si>
    <t>腊鸡腿80</t>
  </si>
  <si>
    <t>菠萝鸡片</t>
  </si>
  <si>
    <t>菠萝30、鸡片50</t>
  </si>
  <si>
    <t>土豆牛肉</t>
  </si>
  <si>
    <t>土豆30、牛肉50</t>
  </si>
  <si>
    <t>糖醋仔排</t>
  </si>
  <si>
    <t>仔排80</t>
  </si>
  <si>
    <t>基围虾</t>
  </si>
  <si>
    <t>葱油鸡块</t>
  </si>
  <si>
    <t>洋葱鳝背</t>
  </si>
  <si>
    <t>洋葱30、鳝丝50</t>
  </si>
  <si>
    <t>红烧肉</t>
  </si>
  <si>
    <t>猪肉50、土豆30</t>
  </si>
  <si>
    <t>白瓜子鱼</t>
  </si>
  <si>
    <t>红烧小黄鱼</t>
  </si>
  <si>
    <t>小黄鱼80</t>
  </si>
  <si>
    <t>黄豆芽</t>
  </si>
  <si>
    <t>黄豆芽65</t>
  </si>
  <si>
    <t>炒粉皮</t>
  </si>
  <si>
    <t>粉皮75、咸菜5</t>
  </si>
  <si>
    <t>丝瓜豆腐</t>
  </si>
  <si>
    <t>丝瓜40、南豆腐40</t>
  </si>
  <si>
    <t>蒜泥海带</t>
  </si>
  <si>
    <t>海带80</t>
  </si>
  <si>
    <t>毛豆子萝卜菜</t>
  </si>
  <si>
    <t>毛豆子50、萝卜菜30</t>
  </si>
  <si>
    <t>红烧油豆腐</t>
  </si>
  <si>
    <t>油豆腐75、水发黑木耳5</t>
  </si>
  <si>
    <t>绿豆芽</t>
  </si>
  <si>
    <t>绿豆芽65</t>
  </si>
  <si>
    <t>黄瓜炒胡萝卜</t>
  </si>
  <si>
    <t>黄瓜40、胡萝卜40</t>
  </si>
  <si>
    <t>油焖茄子</t>
  </si>
  <si>
    <t>红烧素鸡</t>
  </si>
  <si>
    <t>素鸡80</t>
  </si>
  <si>
    <t>云丝50、青椒15、胡萝卜15</t>
  </si>
  <si>
    <t>葱油豆腐</t>
  </si>
  <si>
    <t>老豆腐75、大葱5</t>
  </si>
  <si>
    <t>青椒土豆丝</t>
  </si>
  <si>
    <t>土豆丝50、青椒30</t>
  </si>
  <si>
    <t>香菇白菜</t>
  </si>
  <si>
    <t>白菜70、水发香菇10</t>
  </si>
  <si>
    <t>青椒绿豆芽</t>
  </si>
  <si>
    <t>青椒15、绿豆芽65</t>
  </si>
  <si>
    <t>炒团菜</t>
  </si>
  <si>
    <t>团菜80</t>
  </si>
  <si>
    <t>青菜70、水发香菇10</t>
  </si>
  <si>
    <t>白菜油片</t>
  </si>
  <si>
    <t>白菜40、油片40</t>
  </si>
  <si>
    <t>咖喱土豆片</t>
  </si>
  <si>
    <t>海带丝</t>
  </si>
  <si>
    <t>丝瓜炒毛豆</t>
  </si>
  <si>
    <t>丝瓜40、毛豆40</t>
  </si>
  <si>
    <t>咸菜粉皮</t>
  </si>
  <si>
    <t>粉皮70、咸菜10</t>
  </si>
  <si>
    <t>红烧包菜</t>
  </si>
  <si>
    <t>包菜100</t>
  </si>
  <si>
    <t>雪菜粉皮</t>
  </si>
  <si>
    <t>响油萝卜丝</t>
  </si>
  <si>
    <t>白萝卜80</t>
  </si>
  <si>
    <t>青菜</t>
  </si>
  <si>
    <t>韭菜绿豆芽</t>
  </si>
  <si>
    <t>绿豆芽65、韭菜15</t>
  </si>
  <si>
    <t>榨菜粉皮</t>
  </si>
  <si>
    <t>榨菜丝15、粉皮65</t>
  </si>
  <si>
    <t>红烧萝卜</t>
  </si>
  <si>
    <t>菜瓜</t>
  </si>
  <si>
    <t>菜瓜80</t>
  </si>
  <si>
    <t>西芹香干</t>
  </si>
  <si>
    <t>西芹45、香干35</t>
  </si>
  <si>
    <t>草头</t>
  </si>
  <si>
    <t>草头80</t>
  </si>
  <si>
    <t>团菜</t>
  </si>
  <si>
    <t>芹菜豆腐干</t>
  </si>
  <si>
    <t>韭菜干丝</t>
  </si>
  <si>
    <t>韭菜60，百叶20</t>
  </si>
  <si>
    <t>咸菜笋丝</t>
  </si>
  <si>
    <t>咸菜10、山笋70</t>
  </si>
  <si>
    <t>菜苋</t>
  </si>
  <si>
    <t>菜苋80</t>
  </si>
  <si>
    <t>素什锦</t>
  </si>
  <si>
    <t>胡萝卜30、香干40、榨菜10</t>
  </si>
  <si>
    <t>韭菜百叶丝</t>
  </si>
  <si>
    <r>
      <t>韭菜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0、百叶丝40</t>
    </r>
  </si>
  <si>
    <t>糖醋藕片</t>
  </si>
  <si>
    <t>藕片80</t>
  </si>
  <si>
    <t>干丝药芹</t>
  </si>
  <si>
    <t>药芹60、干丝40</t>
  </si>
  <si>
    <t>香菇炒西芹</t>
  </si>
  <si>
    <t>香菇10、西芹70</t>
  </si>
  <si>
    <t>生煸包菜</t>
  </si>
  <si>
    <t>云丝青椒炒胡萝卜丝</t>
  </si>
  <si>
    <t>云丝40、青椒20、胡萝卜20</t>
  </si>
  <si>
    <t>香菇炒青菜</t>
  </si>
  <si>
    <t>耗油生菜</t>
  </si>
  <si>
    <t>木耳炒西兰花</t>
  </si>
  <si>
    <t>木耳10、西兰花70</t>
  </si>
  <si>
    <t>西芹腐干</t>
  </si>
  <si>
    <t>西芹40、豆干40</t>
  </si>
  <si>
    <t>蚕豆</t>
  </si>
  <si>
    <t>蚕豆80</t>
  </si>
  <si>
    <t>腐干炒茭白丝</t>
  </si>
  <si>
    <t>豆腐干40、茭白40</t>
  </si>
  <si>
    <t>黑木耳炒黄瓜</t>
  </si>
  <si>
    <t>黑木耳10、黄瓜70</t>
  </si>
  <si>
    <t>33.3</t>
  </si>
  <si>
    <t>4.8</t>
  </si>
  <si>
    <t>1.6</t>
  </si>
  <si>
    <t>1.3</t>
  </si>
  <si>
    <t>炒包菜</t>
  </si>
  <si>
    <t>丝瓜烧豆腐</t>
  </si>
  <si>
    <t>丝瓜40、豆腐40</t>
  </si>
  <si>
    <t>红椒炒花菜</t>
  </si>
  <si>
    <t>花菜60、红椒20</t>
  </si>
  <si>
    <t>红烧粉皮</t>
  </si>
  <si>
    <t>粉皮80</t>
  </si>
  <si>
    <t>蓬蒿菜</t>
  </si>
  <si>
    <t>干煸包菜</t>
  </si>
  <si>
    <t>红椒包菜</t>
  </si>
  <si>
    <t>包菜75、红椒5</t>
  </si>
  <si>
    <t>青椒干丝</t>
  </si>
  <si>
    <t>青椒40、干丝40</t>
  </si>
  <si>
    <t>毛豆子炒茭白</t>
  </si>
  <si>
    <t>茭白50、毛豆子30</t>
  </si>
  <si>
    <t>药芹50、干丝30</t>
  </si>
  <si>
    <t>丝瓜毛豆</t>
  </si>
  <si>
    <t>丝瓜50、毛豆子30</t>
  </si>
  <si>
    <t>鸭血粉丝汤</t>
  </si>
  <si>
    <r>
      <t>鸭血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5 粉丝5</t>
    </r>
  </si>
  <si>
    <t>炒什锦</t>
  </si>
  <si>
    <t>黑木耳（水发）10、鸡胸脯肉50、青椒10</t>
  </si>
  <si>
    <t>开洋西芹</t>
  </si>
  <si>
    <t>西芹70、虾仁10</t>
  </si>
  <si>
    <t>面筋</t>
  </si>
  <si>
    <t>水面筋2个、猪肉（肥瘦）25</t>
  </si>
  <si>
    <t>肉末茄子</t>
  </si>
  <si>
    <t>茄子60、瘦猪肉20</t>
  </si>
  <si>
    <t>药芹肉丝</t>
  </si>
  <si>
    <t>芹菜茎60、瘦猪肉20</t>
  </si>
  <si>
    <t>黄瓜鸡片</t>
  </si>
  <si>
    <t>鸡胸脯肉40、黄瓜40</t>
  </si>
  <si>
    <t>小蛋饺</t>
  </si>
  <si>
    <t>鸡蛋30、瘦猪肉15</t>
  </si>
  <si>
    <t>花菜肉片</t>
  </si>
  <si>
    <t>花菜60、瘦猪肉10、青椒10</t>
  </si>
  <si>
    <t>肉末香菇豆腐</t>
  </si>
  <si>
    <t>内酯豆腐55、瘦猪肉20、水发香菇5</t>
  </si>
  <si>
    <t>小蛋什锦</t>
  </si>
  <si>
    <t>鹌鹑蛋30、西兰花35、秀珍菇15</t>
  </si>
  <si>
    <t>炒猪肝</t>
  </si>
  <si>
    <t>猪肝50、胡萝卜15、青椒15</t>
  </si>
  <si>
    <t>蒜苗肉丝</t>
  </si>
  <si>
    <t>蒜苗60、肉丝20</t>
  </si>
  <si>
    <t>白菜肉丝</t>
  </si>
  <si>
    <t>白菜55、瘦猪肉15、胡萝卜丝10</t>
  </si>
  <si>
    <t>土豆肉片</t>
  </si>
  <si>
    <t>土豆55、瘦猪肉20、胡萝卜丝5</t>
  </si>
  <si>
    <t>鸡蛋40、西红柿40</t>
  </si>
  <si>
    <t>黄瓜胡萝卜鸡片</t>
  </si>
  <si>
    <t>鸡胸脯肉40、黄瓜20、胡萝卜20</t>
  </si>
  <si>
    <t>猪肉30、粉丝50</t>
  </si>
  <si>
    <t>香干胡萝卜鸡片</t>
  </si>
  <si>
    <t>鸡胸脯肉40、香干20、胡萝卜20</t>
  </si>
  <si>
    <t>菜瓜肉片</t>
  </si>
  <si>
    <t>菜瓜55、猪肉25</t>
  </si>
  <si>
    <t>油泡嵌肉</t>
  </si>
  <si>
    <t>油泡3个、猪肉（肥瘦）30</t>
  </si>
  <si>
    <t>胡萝卜黑木耳鹌鹑蛋</t>
  </si>
  <si>
    <t>鹌鹑蛋45、胡萝卜25、水发黑木耳10</t>
  </si>
  <si>
    <t>花菜黑木耳胡萝卜鸡片</t>
  </si>
  <si>
    <t>鸡胸脯肉40、花菜15、胡萝卜15、水发黑木耳10</t>
  </si>
  <si>
    <t>茭白肉丝</t>
  </si>
  <si>
    <t>茭白55、猪肉25</t>
  </si>
  <si>
    <t>肉末豆腐</t>
  </si>
  <si>
    <t>内酯豆腐60、猪肉20</t>
  </si>
  <si>
    <t>青椒炒肉丝</t>
  </si>
  <si>
    <t>青椒55、猪肉25</t>
  </si>
  <si>
    <t>（光）鹌鹑蛋50、黑木耳10、胡萝卜片20</t>
  </si>
  <si>
    <t>白菜炒肉丝</t>
  </si>
  <si>
    <t>茭白炒鸡片</t>
  </si>
  <si>
    <t>鸡肉40、茭白30、黑木耳（水发）10</t>
  </si>
  <si>
    <t>黑木耳15、鸡蛋55、青椒10</t>
  </si>
  <si>
    <t>茭白55、猪肉35</t>
  </si>
  <si>
    <t>什锦炒肉丝</t>
  </si>
  <si>
    <t>猪肉25、茭白30、豆腐干15、榨菜10</t>
  </si>
  <si>
    <t>团菜肉丝</t>
  </si>
  <si>
    <t>团菜40、肉丝40</t>
  </si>
  <si>
    <t>菜瓜炒肉片</t>
  </si>
  <si>
    <t>菜瓜50、猪肉30</t>
  </si>
  <si>
    <t>韭菜肉丝</t>
  </si>
  <si>
    <t>韭菜40、猪肉40</t>
  </si>
  <si>
    <t>胡萝卜鸡片黑木耳</t>
  </si>
  <si>
    <t>鸡胸脯肉40、胡萝卜30、黑木耳10</t>
  </si>
  <si>
    <t>木耳炒蛋</t>
  </si>
  <si>
    <t>黑木耳20、鸡蛋60</t>
  </si>
  <si>
    <t>肉片黑木耳花菜</t>
  </si>
  <si>
    <t>猪肉40、花菜30、黑木耳10</t>
  </si>
  <si>
    <t>包菜肉片</t>
  </si>
  <si>
    <t>包菜40、猪肉40</t>
  </si>
  <si>
    <t>韭菜炒蛋</t>
  </si>
  <si>
    <t>韭菜40、鸡蛋40</t>
  </si>
  <si>
    <t>青椒鸡片</t>
  </si>
  <si>
    <t>鸡胸脯肉60、青椒20</t>
  </si>
  <si>
    <t>肉片黑木耳平菇</t>
  </si>
  <si>
    <t>猪肉40、平菇30、黑木耳10</t>
  </si>
  <si>
    <t>西芹50、虾仁30</t>
  </si>
  <si>
    <t>木须肉</t>
  </si>
  <si>
    <t>猪肉30、黑木耳10、青椒20、鸡蛋20</t>
  </si>
  <si>
    <t>肉丝白菜</t>
  </si>
  <si>
    <t>青椒胡萝卜肉片</t>
  </si>
  <si>
    <t>猪肉40、青椒20、胡萝卜20</t>
  </si>
  <si>
    <t>莴笋胡萝卜肉片</t>
  </si>
  <si>
    <t>猪肉40、莴笋20、胡萝卜20</t>
  </si>
  <si>
    <t>西芹肉丝</t>
  </si>
  <si>
    <t>猪肉40、西芹40</t>
  </si>
  <si>
    <t>腐竹炒肉片</t>
  </si>
  <si>
    <t>腐竹40、肉片30、黑木耳10</t>
  </si>
  <si>
    <t>莴芛炒肉片</t>
  </si>
  <si>
    <t>西红柿炒蛋</t>
  </si>
  <si>
    <t>青椒炒鸡胗</t>
  </si>
  <si>
    <t>青椒、鸡胗</t>
  </si>
  <si>
    <t>笋炒肉片</t>
  </si>
  <si>
    <t>冬笋40、肉片20、蘑菇20</t>
  </si>
  <si>
    <t>花菜30、肉片20、西兰花30</t>
  </si>
  <si>
    <t>黄瓜木耳炒蛋</t>
  </si>
  <si>
    <t>鸡蛋35、黄瓜40、木耳5</t>
  </si>
  <si>
    <t>莴笋肉片</t>
  </si>
  <si>
    <t>莴笋50,肉片30</t>
  </si>
  <si>
    <t>蘑菇虾仁豆腐</t>
  </si>
  <si>
    <t>蘑菇30、虾仁30、豆腐20</t>
  </si>
  <si>
    <t>药芹40,肉丝40</t>
  </si>
  <si>
    <t>韭芽肉丝</t>
  </si>
  <si>
    <t>韭芽40、肉丝40</t>
  </si>
  <si>
    <r>
      <t xml:space="preserve"> </t>
    </r>
    <r>
      <rPr>
        <sz val="10"/>
        <rFont val="宋体"/>
        <family val="0"/>
      </rPr>
      <t>鱼香肉丝</t>
    </r>
  </si>
  <si>
    <t>猪肉40、胡萝卜25、黑木耳10、青椒5</t>
  </si>
  <si>
    <t>蒜苗炒肉丝</t>
  </si>
  <si>
    <t>蒜苗40、肉丝40</t>
  </si>
  <si>
    <t>卤蛋</t>
  </si>
  <si>
    <t>卤蛋80</t>
  </si>
  <si>
    <t>油片20、猪肉60</t>
  </si>
  <si>
    <t>丝瓜炒蛋</t>
  </si>
  <si>
    <t>丝瓜40、鸡蛋40</t>
  </si>
  <si>
    <t>韭黄炒肉丝</t>
  </si>
  <si>
    <t>韭黄40、肉丝40</t>
  </si>
  <si>
    <t>开洋炒药芹</t>
  </si>
  <si>
    <t>药芹55、虾仁25</t>
  </si>
  <si>
    <t>莴笋炒虾仁</t>
  </si>
  <si>
    <t>莴笋60、虾仁20</t>
  </si>
  <si>
    <t>佛手瓜炒肉片</t>
  </si>
  <si>
    <t>佛手瓜40、肉片40</t>
  </si>
  <si>
    <t>红烧虎皮蛋</t>
  </si>
  <si>
    <t>鸡蛋80</t>
  </si>
  <si>
    <t>青椒肉片</t>
  </si>
  <si>
    <t>青椒40、猪肉40</t>
  </si>
  <si>
    <t>莴笋炒肉丁</t>
  </si>
  <si>
    <t>莴笋40、肉丁40</t>
  </si>
  <si>
    <t>黄瓜炒肉片</t>
  </si>
  <si>
    <t>黄瓜40、肉片40</t>
  </si>
  <si>
    <t>西芹炒肉丝</t>
  </si>
  <si>
    <t>西芹40、肉丝40</t>
  </si>
  <si>
    <t>青椒拌鸭胗</t>
  </si>
  <si>
    <t>青椒30、鸭胗50</t>
  </si>
  <si>
    <t>肉片茭白</t>
  </si>
  <si>
    <t>茭白40、肉片40</t>
  </si>
  <si>
    <t>胡萝卜鸡片</t>
  </si>
  <si>
    <t>鸡片40、胡萝卜40</t>
  </si>
  <si>
    <t>虾烧茭白</t>
  </si>
  <si>
    <t>茭白50、罗沼虾30</t>
  </si>
  <si>
    <t>黄瓜烧虾</t>
  </si>
  <si>
    <t>黄瓜50、罗沼虾30</t>
  </si>
  <si>
    <t>肉丝炒胡萝卜</t>
  </si>
  <si>
    <t>肉丝40、胡萝卜40</t>
  </si>
  <si>
    <t>肉片平菇</t>
  </si>
  <si>
    <t>平菇40、肉片40</t>
  </si>
  <si>
    <t>肉糕炖蛋</t>
  </si>
  <si>
    <t>黑木耳鹌鹑蛋</t>
  </si>
  <si>
    <t>鹌鹑蛋40、黑木耳10、胡萝卜30</t>
  </si>
  <si>
    <t>肉片花菜</t>
  </si>
  <si>
    <t>花菜50、肉片30</t>
  </si>
  <si>
    <t>肉烧百叶结</t>
  </si>
  <si>
    <t>猪肉30、百叶结50</t>
  </si>
  <si>
    <t>银芽鸡丝</t>
  </si>
  <si>
    <t>绿豆芽30、鸡丝50</t>
  </si>
  <si>
    <t>黄瓜鸡丁</t>
  </si>
  <si>
    <t>黄瓜40、鸡丁40</t>
  </si>
  <si>
    <t>藕炒肉片</t>
  </si>
  <si>
    <t>藕片50、肉片30</t>
  </si>
  <si>
    <t>萝卜虾米汤</t>
  </si>
  <si>
    <t>白萝卜20、虾米3</t>
  </si>
  <si>
    <t>白菜蛋花汤</t>
  </si>
  <si>
    <t>白菜20、鸡蛋15</t>
  </si>
  <si>
    <t>榨菜肉丝汤</t>
  </si>
  <si>
    <t>榨菜15、肉丝15</t>
  </si>
  <si>
    <t>鲜平菇10、秀珍菇10、豆腐10</t>
  </si>
  <si>
    <t>咸肉萝卜汤</t>
  </si>
  <si>
    <t>白萝卜25、咸肉15</t>
  </si>
  <si>
    <t>紫菜10、虾米3</t>
  </si>
  <si>
    <t>青菜草菇汤</t>
  </si>
  <si>
    <t>草菇15、青菜15</t>
  </si>
  <si>
    <t>荠菜豆腐汤</t>
  </si>
  <si>
    <t>荠菜15、豆腐15</t>
  </si>
  <si>
    <t>萝卜汤</t>
  </si>
  <si>
    <t>白萝卜30</t>
  </si>
  <si>
    <t>粉皮蛋花汤</t>
  </si>
  <si>
    <t>粉皮15、鸡蛋15</t>
  </si>
  <si>
    <t>番茄20、鸡蛋10</t>
  </si>
  <si>
    <t>萝卜老鸡汤</t>
  </si>
  <si>
    <t>鸡块15、白萝卜15</t>
  </si>
  <si>
    <t>雪笋汤</t>
  </si>
  <si>
    <t>雪菜10、冬笋20</t>
  </si>
  <si>
    <t>萝卜小排汤</t>
  </si>
  <si>
    <t>小排10、萝卜20</t>
  </si>
  <si>
    <t>平菇青菜汤</t>
  </si>
  <si>
    <t>平菇15、青菜15</t>
  </si>
  <si>
    <t>冬笋肉丝汤</t>
  </si>
  <si>
    <t>冬笋20、肉丝10</t>
  </si>
  <si>
    <t>莴苣虾米汤</t>
  </si>
  <si>
    <t>莴笋10、虾米3</t>
  </si>
  <si>
    <t>紫菜1，鸡蛋10</t>
  </si>
  <si>
    <t>榨菜蛋汤</t>
  </si>
  <si>
    <t>鸡蛋10、榨菜10</t>
  </si>
  <si>
    <t>海带骨头汤</t>
  </si>
  <si>
    <t>海带10、骨头15</t>
  </si>
  <si>
    <t>榨菜番茄汤</t>
  </si>
  <si>
    <t>榨菜10、番茄15</t>
  </si>
  <si>
    <t>三鲜汤</t>
  </si>
  <si>
    <t>竹笋10、肉丝10、蘑菇10</t>
  </si>
  <si>
    <t>平菇豆腐肉丝汤</t>
  </si>
  <si>
    <t>平菇10、豆腐10、肉丝10</t>
  </si>
  <si>
    <t>荠菜鸭血汤</t>
  </si>
  <si>
    <t>荠菜10、鸭血10</t>
  </si>
  <si>
    <t>蘑菇笋丝汤</t>
  </si>
  <si>
    <t>蘑菇10，山笋10</t>
  </si>
  <si>
    <t>青菜10、内酯豆腐10</t>
  </si>
  <si>
    <t>小排萝卜汤</t>
  </si>
  <si>
    <t>小排骨10、白萝卜15</t>
  </si>
  <si>
    <t>扁尖豆腐汤</t>
  </si>
  <si>
    <t>扁尖5、豆腐15</t>
  </si>
  <si>
    <t>榨菜丝笋丝汤</t>
  </si>
  <si>
    <t>榨菜15、笋丝15</t>
  </si>
  <si>
    <t>萝卜骨头汤</t>
  </si>
  <si>
    <t>平菇鸡块汤</t>
  </si>
  <si>
    <t>平菇15、鸡块15</t>
  </si>
  <si>
    <t>冬瓜扁尖汤</t>
  </si>
  <si>
    <t>冬瓜25、扁尖15</t>
  </si>
  <si>
    <t>白菜肉丝汤</t>
  </si>
  <si>
    <t>白菜15、肉丝10</t>
  </si>
  <si>
    <t>紫菜豆腐汤</t>
  </si>
  <si>
    <t>紫菜3、豆腐15</t>
  </si>
  <si>
    <t>扁尖肉丝汤</t>
  </si>
  <si>
    <t>扁尖5、肉丝10</t>
  </si>
  <si>
    <t>黄瓜蛋汤</t>
  </si>
  <si>
    <t>黄瓜15、鸡蛋15</t>
  </si>
  <si>
    <t>咸菜豆腐肉丝汤</t>
  </si>
  <si>
    <t>豆腐10、肉丝10、咸菜5</t>
  </si>
  <si>
    <t>青菜菌菇汤</t>
  </si>
  <si>
    <t>蘑菇鸡块汤</t>
  </si>
  <si>
    <t>蘑菇15、鸡块15</t>
  </si>
  <si>
    <t>榨菜肉丝粉丝汤</t>
  </si>
  <si>
    <t>榨菜丝10、肉丝10、粉丝10</t>
  </si>
  <si>
    <t>肉末豆腐汤</t>
  </si>
  <si>
    <t>豆腐15、肉末15</t>
  </si>
  <si>
    <t>海带蛋汤</t>
  </si>
  <si>
    <t>海带10、鸡蛋15</t>
  </si>
  <si>
    <t>卷心菜5、土豆5、番茄10、洋葱5</t>
  </si>
  <si>
    <t>冬瓜肉丝汤</t>
  </si>
  <si>
    <t>冬瓜15、肉丝10</t>
  </si>
  <si>
    <t>番茄榨菜汤</t>
  </si>
  <si>
    <t>番茄20、榨菜10</t>
  </si>
  <si>
    <t>三丝汤</t>
  </si>
  <si>
    <t>豆腐干丝10、肉丝10、莴苣10</t>
  </si>
  <si>
    <t>小排冬瓜汤</t>
  </si>
  <si>
    <t>小排15、冬瓜15</t>
  </si>
  <si>
    <t>秀珍菇肉丝汤</t>
  </si>
  <si>
    <t>秀珍菇15、肉丝10</t>
  </si>
  <si>
    <t>咸菜豆瓣汤</t>
  </si>
  <si>
    <t>咸菜5、豆瓣20</t>
  </si>
  <si>
    <t>番茄鸡蛋汤</t>
  </si>
  <si>
    <t>番茄15、鸡蛋15</t>
  </si>
  <si>
    <t>秀珍菇10、蘑菇10、肉丝10</t>
  </si>
  <si>
    <t>冬瓜15、小排15</t>
  </si>
  <si>
    <t>小排玉米汤</t>
  </si>
  <si>
    <t>玉米15、小排15</t>
  </si>
  <si>
    <t>黄瓜虾米汤</t>
  </si>
  <si>
    <t>黄瓜15、虾米3</t>
  </si>
  <si>
    <t>鸡块萝卜汤</t>
  </si>
  <si>
    <t>白萝卜15、鸡块15</t>
  </si>
  <si>
    <t>肉丝蘑菇汤</t>
  </si>
  <si>
    <t>蘑菇15、肉丝10</t>
  </si>
  <si>
    <t>山药小排汤</t>
  </si>
  <si>
    <t>山药15、猪肉20</t>
  </si>
  <si>
    <t>冬瓜骨头汤</t>
  </si>
  <si>
    <t>白菜10、油片15</t>
  </si>
  <si>
    <t>菌菇鸡块汤</t>
  </si>
  <si>
    <t>鲜平菇10、秀珍菇10、鸡块10</t>
  </si>
  <si>
    <t>肉丝蘑菇毛豆子汤</t>
  </si>
  <si>
    <t>蘑菇10、肉丝10、毛豆子10</t>
  </si>
  <si>
    <t>秀珍菇豆腐肉丝汤</t>
  </si>
  <si>
    <t>豆腐10、秀珍菇10、肉丝10</t>
  </si>
  <si>
    <t>扁尖冬瓜汤</t>
  </si>
  <si>
    <t>冬瓜15、扁尖10</t>
  </si>
  <si>
    <t>番茄蛋花汤</t>
  </si>
  <si>
    <t>紫菜蛋花汤</t>
  </si>
  <si>
    <t>紫菜3、鸡蛋15</t>
  </si>
  <si>
    <t>虾米豆腐汤</t>
  </si>
  <si>
    <t>虾米3、豆腐15</t>
  </si>
  <si>
    <t>油泡粉丝汤</t>
  </si>
  <si>
    <t>油泡15、粉丝10</t>
  </si>
  <si>
    <t>萝卜鸡块汤</t>
  </si>
  <si>
    <t>鸡块15、萝卜15</t>
  </si>
  <si>
    <t>茭白10、肉丝15</t>
  </si>
  <si>
    <t>白菜15、粉丝10</t>
  </si>
  <si>
    <t>海带萝卜汤</t>
  </si>
  <si>
    <t>海带10、萝卜15</t>
  </si>
  <si>
    <t>肉丝菌菇汤</t>
  </si>
  <si>
    <t>鲜平菇10、秀珍菇10、肉丝10</t>
  </si>
  <si>
    <t>紫菜鸡蛋汤</t>
  </si>
  <si>
    <t>紫菜5、鸡蛋15</t>
  </si>
  <si>
    <t>肉丝荠菜汤</t>
  </si>
  <si>
    <t>荠菜15、肉丝15</t>
  </si>
  <si>
    <t>咸肉冬瓜汤</t>
  </si>
  <si>
    <t>咸肉15、冬瓜15</t>
  </si>
  <si>
    <t>青菜粉丝汤</t>
  </si>
  <si>
    <t>青菜15、粉丝5</t>
  </si>
  <si>
    <t>骨头萝卜汤</t>
  </si>
  <si>
    <t>小排15、萝卜15</t>
  </si>
  <si>
    <t>香炸翅根</t>
  </si>
  <si>
    <t>翅根60</t>
  </si>
  <si>
    <t>茭白香干毛豆子</t>
  </si>
  <si>
    <t>茭白30、毛豆子30、豆干20</t>
  </si>
  <si>
    <t>米饭</t>
  </si>
  <si>
    <t>秀珍菇毛豆子豆腐汤</t>
  </si>
  <si>
    <t>秀珍菇15、豆腐10、毛豆子5</t>
  </si>
  <si>
    <t>香炸排条</t>
  </si>
  <si>
    <t>排条80</t>
  </si>
  <si>
    <t>包菜肉丝</t>
  </si>
  <si>
    <t>丝瓜毛豆子</t>
  </si>
  <si>
    <t>银鱼摊蛋</t>
  </si>
  <si>
    <t>银鱼20   鸡蛋60</t>
  </si>
  <si>
    <t>红烧笋干油豆腐</t>
  </si>
  <si>
    <t>油豆腐70、笋干10</t>
  </si>
  <si>
    <t>五香鱼排</t>
  </si>
  <si>
    <t>鱼排80</t>
  </si>
  <si>
    <t>酱爆肉丁</t>
  </si>
  <si>
    <t>肉丁30，茭白25，香干10，胡萝卜10，黑木耳5</t>
  </si>
  <si>
    <t>粉皮咸菜</t>
  </si>
  <si>
    <t>紫菜虾皮</t>
  </si>
  <si>
    <t>虾皮15、紫菜5</t>
  </si>
  <si>
    <t>红烧鱼块</t>
  </si>
  <si>
    <t>香炸琵琶腿</t>
  </si>
  <si>
    <t>小排海带汤</t>
  </si>
  <si>
    <t>小排20、海带10</t>
  </si>
  <si>
    <t>平菇毛豆子榨菜汤</t>
  </si>
  <si>
    <t>平菇10、毛豆子10、榨菜10</t>
  </si>
  <si>
    <t>冬瓜20、虾米1</t>
  </si>
  <si>
    <t>毛豆子豆腐肉丝汤</t>
  </si>
  <si>
    <t>肉丝10、毛豆10、豆腐10</t>
  </si>
  <si>
    <t>青椒土豆</t>
  </si>
  <si>
    <t>冬瓜虾皮汤</t>
  </si>
  <si>
    <t>冬瓜15、虾皮3</t>
  </si>
  <si>
    <t>紫菜虾皮汤</t>
  </si>
  <si>
    <t>紫菜1，虾米3</t>
  </si>
  <si>
    <t>花菜胡萝卜鸡片</t>
  </si>
  <si>
    <t>鸡片40、花菜15、胡萝卜15</t>
  </si>
  <si>
    <t>豆腐肉丝汤</t>
  </si>
  <si>
    <t>豆腐15、肉丝15</t>
  </si>
  <si>
    <t>黑木耳青椒鸡片</t>
  </si>
  <si>
    <t>鸡片40、青椒30、黑木耳10</t>
  </si>
  <si>
    <t>清蒸肉糜</t>
  </si>
  <si>
    <t>西红柿蛋汤</t>
  </si>
  <si>
    <t>葱油翅根</t>
  </si>
  <si>
    <t>鸡翅80</t>
  </si>
  <si>
    <t>青椒黄豆芽</t>
  </si>
  <si>
    <t>青椒15、黄豆芽65</t>
  </si>
  <si>
    <t>红烧肉油豆腐</t>
  </si>
  <si>
    <t>蘑菇30、鸡蛋50</t>
  </si>
  <si>
    <t>西红柿团菜汤</t>
  </si>
  <si>
    <t>番茄15、团菜15</t>
  </si>
  <si>
    <t>鸡排</t>
  </si>
  <si>
    <t>鸡排80g</t>
  </si>
  <si>
    <t>萝卜鸡汤</t>
  </si>
  <si>
    <t>鸡米花</t>
  </si>
  <si>
    <t>鸡米花80</t>
  </si>
  <si>
    <t>茭白胡萝卜黑木耳炒肉片</t>
  </si>
  <si>
    <t>茭白30、木耳10、猪肉30、胡萝卜20</t>
  </si>
  <si>
    <t>水芹炒干丝</t>
  </si>
  <si>
    <t>肉沫粉丝</t>
  </si>
  <si>
    <t>油淋菠菜</t>
  </si>
  <si>
    <t>雪菜肉丝汤</t>
  </si>
  <si>
    <t>雪菜5、肉丝10</t>
  </si>
  <si>
    <t>西兰花炒肉片</t>
  </si>
  <si>
    <t>肉片40、西兰花40</t>
  </si>
  <si>
    <t>素鸡茶树菇</t>
  </si>
  <si>
    <t>素鸡70、茶树菇10</t>
  </si>
  <si>
    <t>肉圆</t>
  </si>
  <si>
    <t>茭白豆腐干肉丝</t>
  </si>
  <si>
    <t>猪肉30、豆干20、茭白30</t>
  </si>
  <si>
    <t>香煎鱼排</t>
  </si>
  <si>
    <t>清炖肉圆</t>
  </si>
  <si>
    <t>葱油鸡腿</t>
  </si>
  <si>
    <t>土豆焖排骨</t>
  </si>
  <si>
    <t>排骨50、土豆30</t>
  </si>
  <si>
    <t>什锦鸡片</t>
  </si>
  <si>
    <t>鸡片40、花菜15、胡萝卜15、黑木耳10</t>
  </si>
  <si>
    <t>小菠菜</t>
  </si>
  <si>
    <t>肉丝白菜汤</t>
  </si>
  <si>
    <t>肉片包菜</t>
  </si>
  <si>
    <t>莴笋炒肉片</t>
  </si>
  <si>
    <t>肉片莴苣</t>
  </si>
  <si>
    <t>粉皮蛋汤</t>
  </si>
  <si>
    <t>红烧翅根</t>
  </si>
  <si>
    <t>肉末炖蛋</t>
  </si>
  <si>
    <t>油片白菜</t>
  </si>
  <si>
    <t>腐竹鸡片</t>
  </si>
  <si>
    <t>腐竹40、鸡片40</t>
  </si>
  <si>
    <t>肉丝榨菜汤</t>
  </si>
  <si>
    <t>榨菜丝10、肉丝10</t>
  </si>
  <si>
    <t>手撕包菜</t>
  </si>
  <si>
    <t>鸡片胡萝卜</t>
  </si>
  <si>
    <t>榨菜肉丝蛋汤</t>
  </si>
  <si>
    <t>榨菜丝10、肉丝10、鸡蛋10</t>
  </si>
  <si>
    <t>海带肉丝汤</t>
  </si>
  <si>
    <t>海带10、肉丝15</t>
  </si>
  <si>
    <t>莴笋黑木耳肉片</t>
  </si>
  <si>
    <t>黑木耳5、莴笋35、肉片40</t>
  </si>
  <si>
    <t>红烧萝卜块</t>
  </si>
  <si>
    <t>玉米小排汤</t>
  </si>
  <si>
    <t>糖醋大排</t>
  </si>
  <si>
    <t>清炒萝卜丝</t>
  </si>
  <si>
    <t>古法熏鱼</t>
  </si>
  <si>
    <t>西兰花胡萝卜肉片</t>
  </si>
  <si>
    <t>胡萝卜30、肉片20、西兰花30</t>
  </si>
  <si>
    <t>莴苣木耳鹌鹑蛋</t>
  </si>
  <si>
    <t>鹌鹑蛋50、黑木耳10、莴苣20</t>
  </si>
  <si>
    <t>西红柿包菜汤</t>
  </si>
  <si>
    <t>番茄20、包菜10</t>
  </si>
  <si>
    <t>青椒木耳炒蛋</t>
  </si>
  <si>
    <t>青菜香菇</t>
  </si>
  <si>
    <t>茄汁菠萝鸡片</t>
  </si>
  <si>
    <t>菠萝40、鸡片40</t>
  </si>
  <si>
    <t>平菇豆腐虾米汤</t>
  </si>
  <si>
    <t>平菇10、豆腐10、虾米3</t>
  </si>
  <si>
    <t>葱椒鱼块</t>
  </si>
  <si>
    <t>土豆红烧肉</t>
  </si>
  <si>
    <t>胡萝卜黄瓜炒鸡片</t>
  </si>
  <si>
    <t>鸡肉40、黄瓜20、胡萝卜20</t>
  </si>
  <si>
    <t>西兰花木耳</t>
  </si>
  <si>
    <t>菌菇豆腐肉丝汤</t>
  </si>
  <si>
    <t>菌菇10、豆腐10、肉丝10</t>
  </si>
  <si>
    <t>荠菜肉丝汤</t>
  </si>
  <si>
    <t>粉蒸排骨</t>
  </si>
  <si>
    <t>排骨80、米粉10</t>
  </si>
  <si>
    <t>熏鱼</t>
  </si>
  <si>
    <r>
      <t>草鱼</t>
    </r>
    <r>
      <rPr>
        <sz val="10"/>
        <rFont val="Calibri"/>
        <family val="2"/>
      </rPr>
      <t>100</t>
    </r>
  </si>
  <si>
    <t>葱油萝卜丝</t>
  </si>
  <si>
    <r>
      <t xml:space="preserve"> </t>
    </r>
    <r>
      <rPr>
        <sz val="10"/>
        <rFont val="宋体"/>
        <family val="0"/>
      </rPr>
      <t>萝卜</t>
    </r>
    <r>
      <rPr>
        <sz val="10"/>
        <rFont val="Calibri"/>
        <family val="2"/>
      </rPr>
      <t>100</t>
    </r>
  </si>
  <si>
    <t>炒白菜</t>
  </si>
  <si>
    <t>白菜80</t>
  </si>
  <si>
    <t>松花菜肉片</t>
  </si>
  <si>
    <t>松花菜50、肉片30</t>
  </si>
  <si>
    <t>土豆烧肉</t>
  </si>
  <si>
    <t>茄汁鱼块</t>
  </si>
  <si>
    <t>苣笋花菜肉片</t>
  </si>
  <si>
    <t>莴笋30、花菜20、肉片30</t>
  </si>
  <si>
    <t>西芹胡萝卜虾仁</t>
  </si>
  <si>
    <t>西芹30、胡萝卜30、虾仁20</t>
  </si>
  <si>
    <t>红烧粉丝</t>
  </si>
  <si>
    <t>粉丝80</t>
  </si>
  <si>
    <t>黄焖鸡块</t>
  </si>
  <si>
    <t>黑木耳毛豆子青椒肉丝</t>
  </si>
  <si>
    <t>肉丝30、黑木耳5、毛豆30、青椒15</t>
  </si>
  <si>
    <r>
      <t>红椒包菜</t>
    </r>
    <r>
      <rPr>
        <sz val="10"/>
        <rFont val="Calibri"/>
        <family val="2"/>
      </rPr>
      <t xml:space="preserve"> </t>
    </r>
  </si>
  <si>
    <t>炖肉糕</t>
  </si>
  <si>
    <t>杏鲍菇胡萝卜香干鸡片</t>
  </si>
  <si>
    <t>鸡片30、香干20、胡萝卜20、杏鲍菇10</t>
  </si>
  <si>
    <t>咖喱土豆丝</t>
  </si>
  <si>
    <t>葱油鱼块</t>
  </si>
  <si>
    <t>菜瓜黑木耳肉片</t>
  </si>
  <si>
    <t>菜瓜50、肉片40、黑木耳10</t>
  </si>
  <si>
    <t>笋丝摊蛋</t>
  </si>
  <si>
    <t>春笋40、鸡蛋40</t>
  </si>
  <si>
    <t>木耳青椒炒蛋</t>
  </si>
  <si>
    <t>黑木耳5、鸡蛋60、青椒15</t>
  </si>
  <si>
    <t>杏鲍菇胡萝卜青椒肉丝</t>
  </si>
  <si>
    <t>肉丝30、青椒20、胡萝卜20、杏鲍菇10</t>
  </si>
  <si>
    <t>萝卜鸡血汤</t>
  </si>
  <si>
    <t>鸭血15、萝卜15</t>
  </si>
  <si>
    <t>榨菜鸡丝笋丝</t>
  </si>
  <si>
    <t>鸡丝35、笋丝35、榨菜10</t>
  </si>
  <si>
    <t>小白菜</t>
  </si>
  <si>
    <t>小白菜80</t>
  </si>
  <si>
    <t>茄汁肉片</t>
  </si>
  <si>
    <t>肉片80</t>
  </si>
  <si>
    <t>红椒苣笋笋鸡</t>
  </si>
  <si>
    <t>猪肉40、莴笋20、红椒20</t>
  </si>
  <si>
    <t>榨菜肉丝豆腐汤</t>
  </si>
  <si>
    <t>豆腐10、肉丝10、榨菜5</t>
  </si>
  <si>
    <t>椒盐鱼块</t>
  </si>
  <si>
    <t>松花菜杏鲍菇肉丝</t>
  </si>
  <si>
    <t>松花菜30、肉丝30、杏鲍菇20</t>
  </si>
  <si>
    <t>青椒牛肉丝</t>
  </si>
  <si>
    <t>青椒30、牛柳50</t>
  </si>
  <si>
    <t>地三鲜</t>
  </si>
  <si>
    <t>茄子30、土豆30、青椒20</t>
  </si>
  <si>
    <t>豆腐金针菇</t>
  </si>
  <si>
    <t>豆腐50、金针菇30</t>
  </si>
  <si>
    <t>三色虾仁</t>
  </si>
  <si>
    <t>虾仁40、西芹30、胡萝卜10</t>
  </si>
  <si>
    <t>香干肉丝</t>
  </si>
  <si>
    <t>香干30、肉丝40、榨菜10</t>
  </si>
  <si>
    <t>西芹木耳</t>
  </si>
  <si>
    <t>西芹60、黑木耳20</t>
  </si>
  <si>
    <t>茭白鸡块</t>
  </si>
  <si>
    <t>鸡块60、茭白20</t>
  </si>
  <si>
    <t>菠菜炒年糕</t>
  </si>
  <si>
    <t>菠菜50、年糕30</t>
  </si>
  <si>
    <t>蘑菇炒鸡块</t>
  </si>
  <si>
    <t>鸡边腿40、蘑菇40</t>
  </si>
  <si>
    <t>骨头海带汤</t>
  </si>
  <si>
    <t>肉骨头15、海带15</t>
  </si>
  <si>
    <t>三丁虾仁</t>
  </si>
  <si>
    <t>虾仁40、西芹15、腰果15、胡萝卜10</t>
  </si>
  <si>
    <t>茄汁巴沙鱼</t>
  </si>
  <si>
    <t>原味盐酥鸡</t>
  </si>
  <si>
    <t>原味盐酥鸡80</t>
  </si>
  <si>
    <t>西兰花黑木耳炒蛋块</t>
  </si>
  <si>
    <t>黑木耳5、莴笋35、蛋块40</t>
  </si>
  <si>
    <t>糖醋海带</t>
  </si>
  <si>
    <t>海带丝80</t>
  </si>
  <si>
    <t>西葫芦炒肉片</t>
  </si>
  <si>
    <t>西葫芦40、肉片40</t>
  </si>
  <si>
    <t>蒜泥西兰花</t>
  </si>
  <si>
    <t>西兰花80</t>
  </si>
  <si>
    <t>松花菜木耳肉片</t>
  </si>
  <si>
    <t>松花菜45、肉片30、黑木耳5</t>
  </si>
  <si>
    <t>茭白干丝</t>
  </si>
  <si>
    <t>茭白40、豆腐干30、黑木耳10</t>
  </si>
  <si>
    <t>榨菜粉皮汤</t>
  </si>
  <si>
    <t>榨菜5、粉皮25</t>
  </si>
  <si>
    <t>什锦小蛋</t>
  </si>
  <si>
    <t>芹菜肉丝</t>
  </si>
  <si>
    <t>芹菜50、肉丝30</t>
  </si>
  <si>
    <t>黄瓜炒河虾</t>
  </si>
  <si>
    <t>黄瓜30、河虾50</t>
  </si>
  <si>
    <t>杏鲍菇青椒肉丝</t>
  </si>
  <si>
    <t>杏鲍菇30、肉丝30、青椒20</t>
  </si>
  <si>
    <t>番茄土豆汤</t>
  </si>
  <si>
    <t>番茄15、土豆15</t>
  </si>
  <si>
    <t>洋葱炒猪肝</t>
  </si>
  <si>
    <t>洋葱40、猪肝40</t>
  </si>
  <si>
    <t>青椒牛柳</t>
  </si>
  <si>
    <t>蘑菇豆腐汤</t>
  </si>
  <si>
    <t>蘑菇10、豆腐20</t>
  </si>
  <si>
    <t>菌菇汤</t>
  </si>
  <si>
    <t>杏鲍菇15、秀珍菇15</t>
  </si>
  <si>
    <t>珍珠肉丸</t>
  </si>
  <si>
    <t>香干鸡丁</t>
  </si>
  <si>
    <t>香干20、鸡丁40、胡萝卜20</t>
  </si>
  <si>
    <t>酱爆基围虾</t>
  </si>
  <si>
    <t>芹菜木耳</t>
  </si>
  <si>
    <t>芹菜60、黑木耳20</t>
  </si>
  <si>
    <t>牛肉40、土豆40</t>
  </si>
  <si>
    <t>糖醋小黄鱼</t>
  </si>
  <si>
    <t>蒜泥海带丝</t>
  </si>
  <si>
    <t>蕃茄豆腐汤</t>
  </si>
  <si>
    <t>蕃茄10、豆腐20</t>
  </si>
  <si>
    <t>杏鲍菇香干肉丝</t>
  </si>
  <si>
    <t>猪肉30、香干30、杏鲍菇20</t>
  </si>
  <si>
    <t>炸巴沙鱼</t>
  </si>
  <si>
    <t>冬瓜肉片汤</t>
  </si>
  <si>
    <t>冬瓜25、肉片15</t>
  </si>
  <si>
    <t>炒丝瓜</t>
  </si>
  <si>
    <t>丝瓜80</t>
  </si>
  <si>
    <t>菌菇肉片</t>
  </si>
  <si>
    <t>杏鲍菇20、肉片40、西葫芦20</t>
  </si>
  <si>
    <t>茭白鸡块汤</t>
  </si>
  <si>
    <t>鸡块15、茭白25</t>
  </si>
  <si>
    <t>珍珠肉糕</t>
  </si>
  <si>
    <t>西葫芦30、鸡片40、黑木耳10</t>
  </si>
  <si>
    <t>青菜75、香菇5</t>
  </si>
  <si>
    <t>葱油基围虾</t>
  </si>
  <si>
    <t>素鸡60、茶树菇20</t>
  </si>
  <si>
    <t>油片50、肉末30</t>
  </si>
  <si>
    <t>蒜泥空心菜</t>
  </si>
  <si>
    <t>卷心菜5、土豆5、番茄10、洋葱5、牛肉5</t>
  </si>
  <si>
    <t>红烧油面筋酿肉</t>
  </si>
  <si>
    <t>油面筋15、猪肉30、杏鲍菇35</t>
  </si>
  <si>
    <t>丝瓜60、毛豆20</t>
  </si>
  <si>
    <t>茭白20、肉丝10</t>
  </si>
  <si>
    <t>开洋豆腐</t>
  </si>
  <si>
    <t>豆腐60、开洋10、香葱10</t>
  </si>
  <si>
    <t>蒜香空心菜</t>
  </si>
  <si>
    <t>冬瓜榨菜汤</t>
  </si>
  <si>
    <t>冬瓜25、榨菜5</t>
  </si>
  <si>
    <t>海带</t>
  </si>
  <si>
    <t>山药鸡块汤</t>
  </si>
  <si>
    <t>鸡块15、山药15</t>
  </si>
  <si>
    <t>茭白香干肉丝</t>
  </si>
  <si>
    <t>猪肉30、香干30、茭白20</t>
  </si>
  <si>
    <t>绿豆芽80</t>
  </si>
  <si>
    <t>蕃茄蛋汤</t>
  </si>
  <si>
    <t>猪肉70、香菇10</t>
  </si>
  <si>
    <t>紫菜1、虾米3</t>
  </si>
  <si>
    <t>猪肉40、香干30、榨菜10</t>
  </si>
  <si>
    <t>蒸茄子</t>
  </si>
  <si>
    <t>西葫芦肉片</t>
  </si>
  <si>
    <t>土豆50、青椒30</t>
  </si>
  <si>
    <t>青菜榨菜肉丝汤</t>
  </si>
  <si>
    <t>青菜20、榨菜5、肉丝5</t>
  </si>
  <si>
    <t>盐水基围虾</t>
  </si>
  <si>
    <t>有机花菜45、肉片30、红椒5</t>
  </si>
  <si>
    <t>小排10、冬瓜20</t>
  </si>
  <si>
    <t>茭白炒鸡</t>
  </si>
  <si>
    <t>茭白30、鸡块50</t>
  </si>
  <si>
    <t>百叶25、猪肉50、香菇5</t>
  </si>
  <si>
    <t>青菜10、豆腐20</t>
  </si>
  <si>
    <t>莴笋50、鸡片30</t>
  </si>
  <si>
    <t>家常豆腐</t>
  </si>
  <si>
    <t>豆腐75、香菇5</t>
  </si>
  <si>
    <t>苋菜</t>
  </si>
  <si>
    <t>冬瓜海带汤</t>
  </si>
  <si>
    <t>冬瓜20、海带10</t>
  </si>
  <si>
    <t>虾仁炒蛋</t>
  </si>
  <si>
    <t>虾仁30、鸡蛋40、毛豆子10</t>
  </si>
  <si>
    <t>花菜炒肉丝</t>
  </si>
  <si>
    <t>花菜40、肉丝40</t>
  </si>
  <si>
    <t>珍珠肉圆</t>
  </si>
  <si>
    <t>酱汁大排</t>
  </si>
  <si>
    <t>茭白青椒炒蛋块</t>
  </si>
  <si>
    <t>茭白20、青椒20、鸡蛋40</t>
  </si>
  <si>
    <t>药芹香干</t>
  </si>
  <si>
    <t>菌菇百叶粉丝汤</t>
  </si>
  <si>
    <t>袖珍菇15、百叶10、粉丝15</t>
  </si>
  <si>
    <t>黄瓜木耳炒蛋块</t>
  </si>
  <si>
    <t>黄瓜30、黑木耳10、鸡蛋40</t>
  </si>
  <si>
    <t>蕃茄袖珍菇汤</t>
  </si>
  <si>
    <t>番茄20、袖珍菇20</t>
  </si>
  <si>
    <t>茭白胡萝卜炒鸡片</t>
  </si>
  <si>
    <t>茭白30、胡萝卜10、鸡块40</t>
  </si>
  <si>
    <t>茭白胡萝卜炒毛豆</t>
  </si>
  <si>
    <t>茭白30、胡萝卜20、毛豆子30</t>
  </si>
  <si>
    <t>黑木耳炒药芹</t>
  </si>
  <si>
    <t>药芹60、黑木耳20</t>
  </si>
  <si>
    <t>榨菜肉丝毛豆汤</t>
  </si>
  <si>
    <t>榨菜10、毛豆子15、肉丝15</t>
  </si>
  <si>
    <t>蒜泥生菜</t>
  </si>
  <si>
    <t>卤汁豆腐干</t>
  </si>
  <si>
    <t>豆腐干80</t>
  </si>
  <si>
    <t>酱烧小肉</t>
  </si>
  <si>
    <t>土豆烧牛腩</t>
  </si>
  <si>
    <t>牛腩50、土豆30</t>
  </si>
  <si>
    <t>菜瓜鸡片</t>
  </si>
  <si>
    <t>菜瓜40、鸡片40</t>
  </si>
  <si>
    <t>酱鸭腿</t>
  </si>
  <si>
    <t>金香鸡柳</t>
  </si>
  <si>
    <t>金香鸡柳80</t>
  </si>
  <si>
    <t>金针菇粉丝肉丝汤</t>
  </si>
  <si>
    <t xml:space="preserve">肉丝10、金针菇10、粉丝20 </t>
  </si>
  <si>
    <t>青椒炒香干</t>
  </si>
  <si>
    <t>青椒20、香干60</t>
  </si>
  <si>
    <t>萝卜肉片汤</t>
  </si>
  <si>
    <t>萝卜25、肉片15</t>
  </si>
  <si>
    <t>毛白菜70、油面筋10</t>
  </si>
  <si>
    <t>萝卜毛豆</t>
  </si>
  <si>
    <t>萝卜50、毛豆30</t>
  </si>
  <si>
    <t>山药肉片</t>
  </si>
  <si>
    <t>肉片40、山药30、黑木耳10</t>
  </si>
  <si>
    <t>清炒鸡块</t>
  </si>
  <si>
    <t>鸡块60、土豆20</t>
  </si>
  <si>
    <t>素烧冬瓜</t>
  </si>
  <si>
    <t>冬瓜80</t>
  </si>
  <si>
    <t>花菜木耳蛋块</t>
  </si>
  <si>
    <t>蛋块40、花菜30、黑木耳10</t>
  </si>
  <si>
    <t>洋葱肉丝</t>
  </si>
  <si>
    <t>肉丝40、洋葱40</t>
  </si>
  <si>
    <t>粉丝蛋花汤</t>
  </si>
  <si>
    <t>粉丝20、鸡蛋20</t>
  </si>
  <si>
    <t>秀珍菇青椒肉丝</t>
  </si>
  <si>
    <t>青椒10、秀珍菇30、肉丝40</t>
  </si>
  <si>
    <t>香干毛豆子炒肉丝</t>
  </si>
  <si>
    <t>香干30、毛豆子10、肉丝40</t>
  </si>
  <si>
    <t>西葫芦鸡片</t>
  </si>
  <si>
    <t>茭白肉丝毛豆子</t>
  </si>
  <si>
    <t>茭白30、毛豆子10、肉丝40</t>
  </si>
  <si>
    <t>土豆牛柳</t>
  </si>
  <si>
    <t>土豆40、牛柳40</t>
  </si>
  <si>
    <t>莴笋鸡片</t>
  </si>
  <si>
    <t>鸡片30、莴笋50</t>
  </si>
  <si>
    <t>土豆炖牛腩</t>
  </si>
  <si>
    <t>油面筋白菜</t>
  </si>
  <si>
    <t>白菜70、油面筋10</t>
  </si>
  <si>
    <t>土豆肉丝榨菜汤</t>
  </si>
  <si>
    <t>土豆15、肉丝10、榨菜15</t>
  </si>
  <si>
    <t>红烧豆腐</t>
  </si>
  <si>
    <t>豆腐80</t>
  </si>
  <si>
    <t>紫菜虾皮蛋汤</t>
  </si>
  <si>
    <t>紫菜2、虾皮2、鸡蛋20</t>
  </si>
  <si>
    <t>鸦片鱼</t>
  </si>
  <si>
    <t>鸦片鱼80</t>
  </si>
  <si>
    <t>西兰花炒胡萝卜</t>
  </si>
  <si>
    <t>西兰花65、胡萝卜15</t>
  </si>
  <si>
    <t>五香鸭腿</t>
  </si>
  <si>
    <t>酱汁鸭腿</t>
  </si>
  <si>
    <t>韭菜白干</t>
  </si>
  <si>
    <t>韭菜60、白干20</t>
  </si>
  <si>
    <t>南美对虾</t>
  </si>
  <si>
    <t>红烧南美白对虾</t>
  </si>
  <si>
    <t>牛肉粉丝汤</t>
  </si>
  <si>
    <t>牛肉10、粉丝20</t>
  </si>
  <si>
    <t>三色鸡丁</t>
  </si>
  <si>
    <t>鸡丁40、胡萝卜15、黑木耳10、青椒15</t>
  </si>
  <si>
    <t>西兰花蛋块</t>
  </si>
  <si>
    <t>鸡蛋30、西兰花40、黑木耳10</t>
  </si>
  <si>
    <t>三丝海带</t>
  </si>
  <si>
    <t>海带丝50、胡萝卜10、厚百叶20</t>
  </si>
  <si>
    <t>冬瓜番茄汤</t>
  </si>
  <si>
    <t>冬瓜25、番茄15</t>
  </si>
  <si>
    <t>小鸡炖蘑菇</t>
  </si>
  <si>
    <t>蘑菇10、鸡块70</t>
  </si>
  <si>
    <t>金针菇粉丝蛋汤</t>
  </si>
  <si>
    <t>金针菇10、粉丝10、鸡蛋20</t>
  </si>
  <si>
    <t>酱爆鸡片</t>
  </si>
  <si>
    <t>鸡胸50、青椒10、胡萝卜20</t>
  </si>
  <si>
    <t>干锅包菜</t>
  </si>
  <si>
    <t>金针菇粉丝汤</t>
  </si>
  <si>
    <t>金针菇20、粉丝20</t>
  </si>
  <si>
    <t>莴笋鸡蛋汤</t>
  </si>
  <si>
    <t>莴笋20、鸡蛋20</t>
  </si>
  <si>
    <t>开洋蘑菇豆腐</t>
  </si>
  <si>
    <t>蘑菇15、豆腐55、开洋10</t>
  </si>
  <si>
    <t>咖喱鸭腿</t>
  </si>
  <si>
    <t>番茄菌菇汤</t>
  </si>
  <si>
    <t>番茄25、菌菇15</t>
  </si>
  <si>
    <t>笋炒鸡片</t>
  </si>
  <si>
    <t>鸡片50、笋20、黑木耳10</t>
  </si>
  <si>
    <t>荠菜年糕</t>
  </si>
  <si>
    <t>荠菜60、年糕20</t>
  </si>
  <si>
    <t>蜜汁大排</t>
  </si>
  <si>
    <t>荠菜蘑菇汤</t>
  </si>
  <si>
    <t>荠菜30、蘑菇10</t>
  </si>
  <si>
    <t>菌菇鸡丝汤</t>
  </si>
  <si>
    <t>菌菇30、鸡丝10</t>
  </si>
  <si>
    <t>小葱豆腐</t>
  </si>
  <si>
    <t>豆腐70、小葱10</t>
  </si>
  <si>
    <t>三色蛋块</t>
  </si>
  <si>
    <t>莴笋30、鸡蛋40、黑木耳10</t>
  </si>
  <si>
    <t>蘑菇肉片</t>
  </si>
  <si>
    <t>蘑菇40、肉片40</t>
  </si>
  <si>
    <t>鸡蛋青菜汤</t>
  </si>
  <si>
    <t>青菜10、鸡蛋30</t>
  </si>
  <si>
    <t>炖蛋</t>
  </si>
  <si>
    <t>冬笋肉片</t>
  </si>
  <si>
    <t>冬笋30、肉片30、黑木耳20</t>
  </si>
  <si>
    <t>酸辣白菜</t>
  </si>
  <si>
    <t>滑蛋虾仁</t>
  </si>
  <si>
    <t>虾仁40、鸡蛋30、青豆10</t>
  </si>
  <si>
    <t>笋丝汤</t>
  </si>
  <si>
    <t>笋20、肉丝20</t>
  </si>
  <si>
    <t>咕咾肉</t>
  </si>
  <si>
    <t>里脊肉80</t>
  </si>
  <si>
    <t>三色鸡片</t>
  </si>
  <si>
    <t>鸡肉40、红椒20、黑木耳20</t>
  </si>
  <si>
    <t>平菇肉片</t>
  </si>
  <si>
    <t>荠菜粉皮汤</t>
  </si>
  <si>
    <t>荠菜25、粉皮15</t>
  </si>
  <si>
    <t>冬瓜鸡块汤</t>
  </si>
  <si>
    <t>冬瓜30、鸡块10</t>
  </si>
  <si>
    <t>宫爆肉丁</t>
  </si>
  <si>
    <t>猪肉30、萝卜20、花生10　香菇10</t>
  </si>
  <si>
    <t>什锦菜饭</t>
  </si>
  <si>
    <t>蜜汁翅根</t>
  </si>
  <si>
    <t>葱油粉丝</t>
  </si>
  <si>
    <t>粉丝60</t>
  </si>
  <si>
    <t>黄瓜玉米粒</t>
  </si>
  <si>
    <t>黄瓜40、玉米粒40</t>
  </si>
  <si>
    <t>双花菜</t>
  </si>
  <si>
    <t>花菜40、西兰花40</t>
  </si>
  <si>
    <t>椒盐南美对虾</t>
  </si>
  <si>
    <t>对虾80</t>
  </si>
  <si>
    <t>酱香排条</t>
  </si>
  <si>
    <t>莴笋炒菌菇</t>
  </si>
  <si>
    <t>莴笋40、杏鲍菇30、胡萝卜10</t>
  </si>
  <si>
    <t>黄瓜小排汤</t>
  </si>
  <si>
    <t>黄瓜25、小排15</t>
  </si>
  <si>
    <t>卤汁鹌鹑蛋</t>
  </si>
  <si>
    <t>鹌鹑蛋50、香干30</t>
  </si>
  <si>
    <t>红烧基围虾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</si>
</sst>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15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 applyProtection="0">
      <alignment vertical="center"/>
    </xf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9" xfId="58" applyFont="1" applyBorder="1" applyAlignment="1" applyProtection="1">
      <alignment horizontal="left" vertical="center" wrapText="1"/>
      <protection/>
    </xf>
    <xf numFmtId="0" fontId="1" fillId="0" borderId="10" xfId="58" applyFont="1" applyBorder="1" applyAlignment="1" applyProtection="1">
      <alignment horizontal="left" vertical="center" wrapText="1"/>
      <protection/>
    </xf>
    <xf numFmtId="0" fontId="1" fillId="0" borderId="9" xfId="58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" fillId="0" borderId="9" xfId="58" applyFont="1" applyBorder="1" applyAlignment="1" applyProtection="1">
      <alignment horizontal="center" vertical="center"/>
      <protection/>
    </xf>
    <xf numFmtId="0" fontId="1" fillId="0" borderId="11" xfId="58" applyFont="1" applyBorder="1" applyAlignment="1" applyProtection="1">
      <alignment horizontal="left" vertical="center" wrapText="1"/>
      <protection/>
    </xf>
    <xf numFmtId="0" fontId="1" fillId="0" borderId="11" xfId="58" applyFont="1" applyBorder="1" applyAlignment="1" applyProtection="1">
      <alignment horizontal="left" vertical="center"/>
      <protection/>
    </xf>
    <xf numFmtId="0" fontId="1" fillId="0" borderId="0" xfId="58" applyFont="1" applyBorder="1" applyAlignment="1" applyProtection="1">
      <alignment horizontal="left" vertical="center" wrapText="1"/>
      <protection/>
    </xf>
    <xf numFmtId="0" fontId="1" fillId="0" borderId="9" xfId="58" applyFont="1" applyBorder="1" applyAlignment="1" applyProtection="1">
      <alignment horizontal="left" vertical="center"/>
      <protection/>
    </xf>
    <xf numFmtId="0" fontId="28" fillId="0" borderId="9" xfId="69" applyFont="1" applyFill="1" applyBorder="1" applyAlignment="1" applyProtection="1">
      <alignment horizontal="center" vertical="center"/>
      <protection/>
    </xf>
    <xf numFmtId="0" fontId="28" fillId="0" borderId="9" xfId="69" applyFont="1" applyFill="1" applyBorder="1" applyAlignment="1" applyProtection="1">
      <alignment horizontal="center" vertical="center" wrapText="1"/>
      <protection/>
    </xf>
    <xf numFmtId="0" fontId="1" fillId="0" borderId="0" xfId="58" applyFont="1" applyBorder="1" applyAlignment="1" applyProtection="1">
      <alignment horizontal="left" vertical="center"/>
      <protection/>
    </xf>
    <xf numFmtId="0" fontId="1" fillId="0" borderId="12" xfId="58" applyFont="1" applyBorder="1" applyAlignment="1" applyProtection="1">
      <alignment horizontal="center" vertical="center" wrapText="1"/>
      <protection/>
    </xf>
    <xf numFmtId="0" fontId="1" fillId="0" borderId="13" xfId="58" applyFont="1" applyBorder="1" applyAlignment="1" applyProtection="1">
      <alignment horizontal="left" vertical="center"/>
      <protection/>
    </xf>
    <xf numFmtId="0" fontId="1" fillId="2" borderId="9" xfId="58" applyFont="1" applyFill="1" applyBorder="1" applyAlignment="1" applyProtection="1">
      <alignment horizontal="left" vertical="center" wrapText="1"/>
      <protection/>
    </xf>
    <xf numFmtId="49" fontId="1" fillId="0" borderId="9" xfId="58" applyNumberFormat="1" applyFont="1" applyBorder="1" applyAlignment="1" applyProtection="1">
      <alignment horizontal="center" vertical="center" wrapText="1"/>
      <protection/>
    </xf>
    <xf numFmtId="0" fontId="1" fillId="19" borderId="9" xfId="0" applyFont="1" applyFill="1" applyBorder="1" applyAlignment="1" applyProtection="1">
      <alignment vertical="center" wrapText="1"/>
      <protection/>
    </xf>
    <xf numFmtId="0" fontId="1" fillId="0" borderId="9" xfId="58" applyFont="1" applyBorder="1" applyAlignment="1" applyProtection="1">
      <alignment horizontal="justify" vertical="center" wrapText="1"/>
      <protection/>
    </xf>
    <xf numFmtId="0" fontId="3" fillId="0" borderId="9" xfId="58" applyFont="1" applyBorder="1" applyAlignment="1" applyProtection="1">
      <alignment horizontal="left" vertical="center"/>
      <protection/>
    </xf>
    <xf numFmtId="0" fontId="1" fillId="0" borderId="10" xfId="58" applyFont="1" applyBorder="1" applyAlignment="1" applyProtection="1">
      <alignment horizontal="left" vertical="center"/>
      <protection/>
    </xf>
    <xf numFmtId="0" fontId="1" fillId="0" borderId="9" xfId="58" applyFont="1" applyBorder="1" applyAlignment="1" applyProtection="1">
      <alignment vertical="center" wrapText="1"/>
      <protection/>
    </xf>
    <xf numFmtId="0" fontId="1" fillId="0" borderId="9" xfId="58" applyFont="1" applyBorder="1" applyAlignment="1" applyProtection="1">
      <alignment vertical="center"/>
      <protection/>
    </xf>
    <xf numFmtId="0" fontId="1" fillId="0" borderId="13" xfId="58" applyFont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58" applyFont="1" applyBorder="1" applyAlignment="1" applyProtection="1">
      <alignment vertical="center"/>
      <protection/>
    </xf>
    <xf numFmtId="0" fontId="1" fillId="0" borderId="14" xfId="58" applyFont="1" applyBorder="1" applyAlignment="1" applyProtection="1">
      <alignment vertical="center"/>
      <protection/>
    </xf>
    <xf numFmtId="0" fontId="1" fillId="0" borderId="14" xfId="58" applyFont="1" applyBorder="1" applyAlignment="1" applyProtection="1">
      <alignment horizontal="left" vertical="center" wrapText="1"/>
      <protection/>
    </xf>
    <xf numFmtId="0" fontId="1" fillId="0" borderId="13" xfId="58" applyFont="1" applyBorder="1" applyAlignment="1" applyProtection="1">
      <alignment horizontal="justify" vertical="center" wrapText="1"/>
      <protection/>
    </xf>
    <xf numFmtId="0" fontId="1" fillId="0" borderId="0" xfId="58" applyFont="1" applyBorder="1" applyAlignment="1" applyProtection="1">
      <alignment horizontal="justify" vertical="center" wrapText="1"/>
      <protection/>
    </xf>
    <xf numFmtId="0" fontId="1" fillId="0" borderId="9" xfId="58" applyFont="1" applyFill="1" applyBorder="1" applyAlignment="1" applyProtection="1">
      <alignment horizontal="left" vertical="center" wrapText="1"/>
      <protection/>
    </xf>
    <xf numFmtId="0" fontId="1" fillId="0" borderId="9" xfId="58" applyNumberFormat="1" applyFont="1" applyFill="1" applyBorder="1" applyAlignment="1" applyProtection="1">
      <alignment vertical="center" wrapText="1"/>
      <protection/>
    </xf>
    <xf numFmtId="0" fontId="1" fillId="0" borderId="9" xfId="58" applyFont="1" applyBorder="1" applyAlignment="1">
      <alignment vertical="center"/>
    </xf>
    <xf numFmtId="0" fontId="1" fillId="0" borderId="9" xfId="58" applyNumberFormat="1" applyFont="1" applyFill="1" applyBorder="1" applyAlignment="1">
      <alignment horizontal="left" vertical="center" wrapText="1"/>
    </xf>
    <xf numFmtId="0" fontId="1" fillId="0" borderId="9" xfId="58" applyFont="1" applyFill="1" applyBorder="1" applyAlignment="1">
      <alignment horizontal="center" vertical="center" wrapText="1"/>
    </xf>
    <xf numFmtId="0" fontId="1" fillId="0" borderId="9" xfId="58" applyFont="1" applyBorder="1" applyAlignment="1">
      <alignment horizontal="center" vertical="center" wrapText="1"/>
    </xf>
    <xf numFmtId="0" fontId="1" fillId="0" borderId="9" xfId="58" applyFont="1" applyFill="1" applyBorder="1" applyAlignment="1" applyProtection="1">
      <alignment horizontal="justify" vertical="center" wrapText="1"/>
      <protection/>
    </xf>
    <xf numFmtId="0" fontId="1" fillId="0" borderId="9" xfId="58" applyFont="1" applyFill="1" applyBorder="1" applyAlignment="1" applyProtection="1">
      <alignment horizontal="left" vertical="center"/>
      <protection/>
    </xf>
    <xf numFmtId="0" fontId="1" fillId="0" borderId="9" xfId="58" applyFont="1" applyFill="1" applyBorder="1" applyAlignment="1" applyProtection="1">
      <alignment horizontal="center" vertical="center"/>
      <protection/>
    </xf>
    <xf numFmtId="0" fontId="1" fillId="0" borderId="9" xfId="58" applyFont="1" applyFill="1" applyBorder="1" applyAlignment="1" applyProtection="1">
      <alignment horizontal="center" vertical="center" wrapText="1"/>
      <protection/>
    </xf>
    <xf numFmtId="0" fontId="1" fillId="0" borderId="9" xfId="58" applyFont="1" applyFill="1" applyBorder="1" applyAlignment="1" applyProtection="1">
      <alignment vertical="center"/>
      <protection/>
    </xf>
    <xf numFmtId="0" fontId="1" fillId="0" borderId="9" xfId="58" applyFont="1" applyFill="1" applyBorder="1" applyAlignment="1" applyProtection="1">
      <alignment vertical="center" wrapText="1"/>
      <protection/>
    </xf>
    <xf numFmtId="0" fontId="1" fillId="0" borderId="11" xfId="58" applyFont="1" applyFill="1" applyBorder="1" applyAlignment="1" applyProtection="1">
      <alignment horizontal="left" vertical="center" wrapText="1"/>
      <protection/>
    </xf>
    <xf numFmtId="0" fontId="1" fillId="0" borderId="10" xfId="58" applyFont="1" applyFill="1" applyBorder="1" applyAlignment="1" applyProtection="1">
      <alignment horizontal="left" vertical="center" wrapText="1"/>
      <protection/>
    </xf>
    <xf numFmtId="0" fontId="1" fillId="0" borderId="11" xfId="58" applyFont="1" applyFill="1" applyBorder="1" applyAlignment="1" applyProtection="1">
      <alignment vertical="center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29" fillId="0" borderId="9" xfId="58" applyFont="1" applyFill="1" applyBorder="1" applyAlignment="1" applyProtection="1">
      <alignment horizontal="left" vertical="center" wrapText="1"/>
      <protection/>
    </xf>
    <xf numFmtId="0" fontId="29" fillId="0" borderId="9" xfId="69" applyFont="1" applyBorder="1" applyAlignment="1">
      <alignment horizontal="left" vertical="center"/>
      <protection/>
    </xf>
    <xf numFmtId="0" fontId="1" fillId="0" borderId="9" xfId="58" applyNumberFormat="1" applyFont="1" applyFill="1" applyBorder="1" applyAlignment="1" applyProtection="1">
      <alignment horizontal="left" vertical="center" wrapText="1"/>
      <protection/>
    </xf>
    <xf numFmtId="0" fontId="29" fillId="0" borderId="9" xfId="58" applyFont="1" applyFill="1" applyBorder="1" applyAlignment="1" applyProtection="1">
      <alignment horizontal="left" vertical="center"/>
      <protection/>
    </xf>
    <xf numFmtId="0" fontId="29" fillId="0" borderId="9" xfId="58" applyFont="1" applyFill="1" applyBorder="1" applyAlignment="1" applyProtection="1">
      <alignment horizontal="center" vertical="center"/>
      <protection/>
    </xf>
    <xf numFmtId="0" fontId="29" fillId="0" borderId="9" xfId="58" applyFont="1" applyFill="1" applyBorder="1" applyAlignment="1" applyProtection="1">
      <alignment horizontal="center" vertical="center" wrapText="1"/>
      <protection/>
    </xf>
    <xf numFmtId="0" fontId="29" fillId="0" borderId="9" xfId="32" applyFont="1" applyBorder="1" applyAlignment="1" applyProtection="1">
      <alignment horizontal="left" vertical="center" wrapText="1"/>
      <protection/>
    </xf>
    <xf numFmtId="0" fontId="1" fillId="0" borderId="9" xfId="58" applyFont="1" applyFill="1" applyBorder="1" applyAlignment="1">
      <alignment vertical="center"/>
    </xf>
    <xf numFmtId="0" fontId="4" fillId="0" borderId="9" xfId="58" applyFont="1" applyFill="1" applyBorder="1" applyAlignment="1" applyProtection="1">
      <alignment vertical="center"/>
      <protection/>
    </xf>
    <xf numFmtId="0" fontId="1" fillId="0" borderId="10" xfId="58" applyFont="1" applyFill="1" applyBorder="1" applyAlignment="1" applyProtection="1">
      <alignment vertical="center"/>
      <protection/>
    </xf>
    <xf numFmtId="0" fontId="1" fillId="0" borderId="0" xfId="58" applyFont="1" applyFill="1" applyBorder="1" applyAlignment="1" applyProtection="1">
      <alignment horizontal="left" vertical="center"/>
      <protection/>
    </xf>
    <xf numFmtId="0" fontId="1" fillId="0" borderId="0" xfId="58" applyFont="1" applyFill="1" applyBorder="1" applyAlignment="1" applyProtection="1">
      <alignment vertical="center"/>
      <protection/>
    </xf>
    <xf numFmtId="0" fontId="1" fillId="0" borderId="12" xfId="58" applyFont="1" applyFill="1" applyBorder="1" applyAlignment="1" applyProtection="1">
      <alignment vertical="center"/>
      <protection/>
    </xf>
    <xf numFmtId="0" fontId="1" fillId="0" borderId="9" xfId="67" applyFont="1" applyFill="1" applyBorder="1" applyAlignment="1" applyProtection="1">
      <alignment horizontal="center" vertical="center" wrapText="1"/>
      <protection/>
    </xf>
    <xf numFmtId="0" fontId="1" fillId="0" borderId="9" xfId="67" applyFont="1" applyBorder="1" applyAlignment="1" applyProtection="1">
      <alignment horizontal="center" vertical="center" wrapText="1"/>
      <protection/>
    </xf>
    <xf numFmtId="49" fontId="1" fillId="0" borderId="9" xfId="71" applyNumberFormat="1" applyFont="1" applyBorder="1" applyAlignment="1" applyProtection="1">
      <alignment vertical="center" wrapText="1"/>
      <protection/>
    </xf>
    <xf numFmtId="0" fontId="1" fillId="0" borderId="9" xfId="58" applyFont="1" applyBorder="1" applyAlignment="1">
      <alignment horizontal="left" vertical="center" wrapText="1"/>
    </xf>
    <xf numFmtId="0" fontId="1" fillId="0" borderId="9" xfId="58" applyNumberFormat="1" applyFont="1" applyBorder="1" applyAlignment="1">
      <alignment horizontal="left" vertical="center" wrapText="1"/>
    </xf>
    <xf numFmtId="0" fontId="1" fillId="0" borderId="0" xfId="58" applyFont="1" applyBorder="1" applyAlignment="1">
      <alignment horizontal="left" vertical="center" wrapText="1"/>
    </xf>
    <xf numFmtId="0" fontId="1" fillId="0" borderId="9" xfId="58" applyNumberFormat="1" applyFont="1" applyFill="1" applyBorder="1" applyAlignment="1" applyProtection="1">
      <alignment horizontal="center" vertical="center"/>
      <protection/>
    </xf>
    <xf numFmtId="0" fontId="1" fillId="0" borderId="9" xfId="68" applyFont="1" applyBorder="1" applyAlignment="1">
      <alignment horizontal="left" vertical="center" wrapText="1"/>
      <protection/>
    </xf>
    <xf numFmtId="0" fontId="1" fillId="0" borderId="9" xfId="58" applyFont="1" applyBorder="1" applyAlignment="1">
      <alignment horizontal="center" vertical="center"/>
    </xf>
    <xf numFmtId="0" fontId="1" fillId="0" borderId="9" xfId="58" applyFont="1" applyFill="1" applyBorder="1" applyAlignment="1">
      <alignment horizontal="left" vertical="center" wrapText="1"/>
    </xf>
    <xf numFmtId="0" fontId="2" fillId="0" borderId="9" xfId="58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49" fontId="1" fillId="0" borderId="9" xfId="71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9" fillId="0" borderId="9" xfId="0" applyFont="1" applyFill="1" applyBorder="1" applyAlignment="1" applyProtection="1">
      <alignment horizontal="center" vertical="center"/>
      <protection/>
    </xf>
    <xf numFmtId="0" fontId="28" fillId="0" borderId="9" xfId="0" applyFont="1" applyFill="1" applyBorder="1" applyAlignment="1" applyProtection="1">
      <alignment vertical="center" wrapText="1"/>
      <protection/>
    </xf>
    <xf numFmtId="0" fontId="28" fillId="0" borderId="9" xfId="0" applyNumberFormat="1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 applyProtection="1">
      <alignment horizontal="center" vertical="center"/>
      <protection/>
    </xf>
    <xf numFmtId="49" fontId="1" fillId="19" borderId="9" xfId="71" applyNumberFormat="1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70" applyFont="1" applyBorder="1" applyAlignment="1" applyProtection="1">
      <alignment horizontal="center" vertical="top"/>
      <protection/>
    </xf>
    <xf numFmtId="0" fontId="29" fillId="0" borderId="0" xfId="70" applyFont="1" applyAlignment="1" applyProtection="1">
      <alignment horizontal="center" vertical="top"/>
      <protection/>
    </xf>
    <xf numFmtId="0" fontId="29" fillId="0" borderId="9" xfId="70" applyFont="1" applyBorder="1" applyAlignment="1" applyProtection="1">
      <alignment horizontal="center" vertical="top" wrapText="1"/>
      <protection/>
    </xf>
    <xf numFmtId="0" fontId="1" fillId="2" borderId="9" xfId="0" applyFont="1" applyFill="1" applyBorder="1" applyAlignment="1" applyProtection="1">
      <alignment vertical="center" wrapText="1"/>
      <protection/>
    </xf>
    <xf numFmtId="0" fontId="30" fillId="0" borderId="9" xfId="0" applyFont="1" applyFill="1" applyBorder="1" applyAlignment="1" applyProtection="1">
      <alignment vertical="center" wrapText="1"/>
      <protection/>
    </xf>
    <xf numFmtId="0" fontId="30" fillId="0" borderId="9" xfId="0" applyFont="1" applyFill="1" applyBorder="1" applyAlignment="1" applyProtection="1">
      <alignment horizontal="center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1" fillId="0" borderId="9" xfId="58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6" applyFont="1" applyFill="1" applyBorder="1" applyAlignment="1" applyProtection="1">
      <alignment vertical="center" wrapText="1"/>
      <protection/>
    </xf>
    <xf numFmtId="0" fontId="1" fillId="0" borderId="9" xfId="58" applyFont="1" applyBorder="1" applyAlignment="1" applyProtection="1">
      <alignment horizontal="center"/>
      <protection/>
    </xf>
    <xf numFmtId="0" fontId="1" fillId="20" borderId="9" xfId="0" applyFont="1" applyFill="1" applyBorder="1" applyAlignment="1">
      <alignment horizontal="left" vertical="center" wrapText="1"/>
    </xf>
    <xf numFmtId="0" fontId="28" fillId="20" borderId="9" xfId="0" applyFont="1" applyFill="1" applyBorder="1" applyAlignment="1" applyProtection="1">
      <alignment horizontal="center" vertical="center"/>
      <protection/>
    </xf>
    <xf numFmtId="0" fontId="28" fillId="20" borderId="9" xfId="0" applyFont="1" applyFill="1" applyBorder="1" applyAlignment="1" applyProtection="1">
      <alignment horizontal="center" vertical="center" wrapText="1"/>
      <protection/>
    </xf>
    <xf numFmtId="0" fontId="1" fillId="20" borderId="9" xfId="27" applyFont="1" applyFill="1" applyBorder="1" applyAlignment="1">
      <alignment horizontal="left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67" applyFont="1" applyFill="1" applyBorder="1" applyAlignment="1" applyProtection="1">
      <alignment horizontal="left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69" applyFont="1" applyFill="1" applyBorder="1" applyAlignment="1">
      <alignment horizontal="left" vertical="center" wrapText="1"/>
      <protection/>
    </xf>
    <xf numFmtId="0" fontId="1" fillId="0" borderId="9" xfId="68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8" fillId="0" borderId="0" xfId="69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27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58" applyFont="1" applyProtection="1">
      <alignment vertical="center"/>
      <protection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9" fillId="0" borderId="9" xfId="71" applyNumberFormat="1" applyFont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67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9" xfId="67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0" fontId="2" fillId="0" borderId="9" xfId="0" applyNumberFormat="1" applyFont="1" applyBorder="1" applyAlignment="1" applyProtection="1">
      <alignment horizontal="center" vertical="center" wrapText="1"/>
      <protection/>
    </xf>
    <xf numFmtId="1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9" xfId="71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10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10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Normal 2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  <cellStyle name="常规 3" xfId="68"/>
    <cellStyle name="常规 4" xfId="69"/>
    <cellStyle name="常规 7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93" customWidth="1"/>
    <col min="2" max="2" width="14.375" style="193" customWidth="1"/>
    <col min="3" max="3" width="28.75390625" style="193" customWidth="1"/>
    <col min="4" max="7" width="15.625" style="193" customWidth="1"/>
    <col min="8" max="8" width="12.625" style="193" bestFit="1" customWidth="1"/>
    <col min="9" max="10" width="9.00390625" style="177" customWidth="1"/>
    <col min="11" max="16384" width="9.00390625" style="193" customWidth="1"/>
  </cols>
  <sheetData>
    <row r="1" spans="1:255" s="174" customFormat="1" ht="18" customHeight="1">
      <c r="A1" s="148" t="s">
        <v>0</v>
      </c>
      <c r="B1" s="148"/>
      <c r="C1" s="148"/>
      <c r="D1" s="148"/>
      <c r="E1" s="148"/>
      <c r="F1" s="148"/>
      <c r="G1" s="148"/>
      <c r="H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  <c r="IR1" s="193"/>
      <c r="IS1" s="193"/>
      <c r="IT1" s="193"/>
      <c r="IU1" s="193"/>
    </row>
    <row r="2" spans="1:253" s="174" customFormat="1" ht="15" customHeight="1">
      <c r="A2" s="139" t="s">
        <v>1</v>
      </c>
      <c r="B2" s="194" t="s">
        <v>2</v>
      </c>
      <c r="C2" s="195" t="s">
        <v>3</v>
      </c>
      <c r="D2" s="128" t="s">
        <v>4</v>
      </c>
      <c r="E2" s="128" t="s">
        <v>5</v>
      </c>
      <c r="F2" s="128" t="s">
        <v>6</v>
      </c>
      <c r="G2" s="128" t="s">
        <v>7</v>
      </c>
      <c r="H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</row>
    <row r="3" spans="1:253" s="174" customFormat="1" ht="15" customHeight="1">
      <c r="A3" s="196" t="s">
        <v>8</v>
      </c>
      <c r="B3" s="108" t="s">
        <v>9</v>
      </c>
      <c r="C3" s="5" t="s">
        <v>10</v>
      </c>
      <c r="D3" s="73">
        <f>VLOOKUP($B3,Sheet1!$B$1:$G$1002,3,0)</f>
        <v>179.04000000000002</v>
      </c>
      <c r="E3" s="73">
        <f>VLOOKUP($B3,Sheet1!$B$1:$G$1002,4,0)</f>
        <v>8.72</v>
      </c>
      <c r="F3" s="73">
        <f>VLOOKUP($B3,Sheet1!$B$1:$G$1002,5,0)</f>
        <v>11.04</v>
      </c>
      <c r="G3" s="73">
        <f>VLOOKUP($B3,Sheet1!$B$1:$G$1002,6,0)</f>
        <v>11.36</v>
      </c>
      <c r="H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</row>
    <row r="4" spans="1:253" s="174" customFormat="1" ht="15" customHeight="1">
      <c r="A4" s="196"/>
      <c r="B4" s="108" t="s">
        <v>11</v>
      </c>
      <c r="C4" s="5" t="s">
        <v>12</v>
      </c>
      <c r="D4" s="73">
        <f>VLOOKUP($B4,Sheet1!$B$1:$G$1002,3,0)</f>
        <v>156</v>
      </c>
      <c r="E4" s="73">
        <f>VLOOKUP($B4,Sheet1!$B$1:$G$1002,4,0)</f>
        <v>17.7</v>
      </c>
      <c r="F4" s="73">
        <f>VLOOKUP($B4,Sheet1!$B$1:$G$1002,5,0)</f>
        <v>8.5</v>
      </c>
      <c r="G4" s="73">
        <f>VLOOKUP($B4,Sheet1!$B$1:$G$1002,6,0)</f>
        <v>3.3</v>
      </c>
      <c r="H4" s="197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</row>
    <row r="5" spans="1:253" s="174" customFormat="1" ht="15" customHeight="1">
      <c r="A5" s="196"/>
      <c r="B5" s="5" t="s">
        <v>13</v>
      </c>
      <c r="C5" s="108" t="s">
        <v>14</v>
      </c>
      <c r="D5" s="73">
        <f>VLOOKUP($B5,Sheet1!$B$1:$G$1002,3,0)</f>
        <v>21.28</v>
      </c>
      <c r="E5" s="73">
        <f>VLOOKUP($B5,Sheet1!$B$1:$G$1002,4,0)</f>
        <v>4</v>
      </c>
      <c r="F5" s="73">
        <f>VLOOKUP($B5,Sheet1!$B$1:$G$1002,5,0)</f>
        <v>0.96</v>
      </c>
      <c r="G5" s="73">
        <f>VLOOKUP($B5,Sheet1!$B$1:$G$1002,6,0)</f>
        <v>1.36</v>
      </c>
      <c r="H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</row>
    <row r="6" spans="1:253" s="174" customFormat="1" ht="15" customHeight="1">
      <c r="A6" s="196"/>
      <c r="B6" s="5" t="s">
        <v>15</v>
      </c>
      <c r="C6" s="5" t="s">
        <v>16</v>
      </c>
      <c r="D6" s="73">
        <f>VLOOKUP($B6,Sheet1!$B$1:$G$1002,3,0)</f>
        <v>14.2</v>
      </c>
      <c r="E6" s="73">
        <f>VLOOKUP($B6,Sheet1!$B$1:$G$1002,4,0)</f>
        <v>0.7</v>
      </c>
      <c r="F6" s="73">
        <f>VLOOKUP($B6,Sheet1!$B$1:$G$1002,5,0)</f>
        <v>0.8</v>
      </c>
      <c r="G6" s="73">
        <f>VLOOKUP($B6,Sheet1!$B$1:$G$1002,6,0)</f>
        <v>1.2</v>
      </c>
      <c r="H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</row>
    <row r="7" spans="1:253" s="174" customFormat="1" ht="15" customHeight="1">
      <c r="A7" s="196"/>
      <c r="B7" s="5" t="s">
        <v>17</v>
      </c>
      <c r="C7" s="152"/>
      <c r="D7" s="73">
        <f>VLOOKUP($B7,Sheet1!$B$1:$G$1002,3,0)</f>
        <v>140.8</v>
      </c>
      <c r="E7" s="73">
        <f>VLOOKUP($B7,Sheet1!$B$1:$G$1002,4,0)</f>
        <v>31.44</v>
      </c>
      <c r="F7" s="73">
        <f>VLOOKUP($B7,Sheet1!$B$1:$G$1002,5,0)</f>
        <v>0</v>
      </c>
      <c r="G7" s="73">
        <f>VLOOKUP($B7,Sheet1!$B$1:$G$1002,6,0)</f>
        <v>3.12</v>
      </c>
      <c r="H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</row>
    <row r="8" spans="1:253" s="174" customFormat="1" ht="15" customHeight="1">
      <c r="A8" s="196" t="s">
        <v>18</v>
      </c>
      <c r="B8" s="108" t="s">
        <v>19</v>
      </c>
      <c r="C8" s="5" t="s">
        <v>20</v>
      </c>
      <c r="D8" s="73">
        <f>VLOOKUP($B8,Sheet1!$B$1:$G$1002,3,0)</f>
        <v>143.20000000000002</v>
      </c>
      <c r="E8" s="73">
        <f>VLOOKUP($B8,Sheet1!$B$1:$G$1002,4,0)</f>
        <v>0</v>
      </c>
      <c r="F8" s="73">
        <f>VLOOKUP($B8,Sheet1!$B$1:$G$1002,5,0)</f>
        <v>10.48</v>
      </c>
      <c r="G8" s="73">
        <f>VLOOKUP($B8,Sheet1!$B$1:$G$1002,6,0)</f>
        <v>14.240000000000002</v>
      </c>
      <c r="H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</row>
    <row r="9" spans="1:253" s="174" customFormat="1" ht="15" customHeight="1">
      <c r="A9" s="196"/>
      <c r="B9" s="108" t="s">
        <v>21</v>
      </c>
      <c r="C9" s="108" t="s">
        <v>22</v>
      </c>
      <c r="D9" s="73">
        <f>VLOOKUP($B9,Sheet1!$B$1:$G$1002,3,0)</f>
        <v>59.9</v>
      </c>
      <c r="E9" s="73">
        <f>VLOOKUP($B9,Sheet1!$B$1:$G$1002,4,0)</f>
        <v>2.2</v>
      </c>
      <c r="F9" s="73">
        <f>VLOOKUP($B9,Sheet1!$B$1:$G$1002,5,0)</f>
        <v>4.2</v>
      </c>
      <c r="G9" s="73">
        <f>VLOOKUP($B9,Sheet1!$B$1:$G$1002,6,0)</f>
        <v>3.4</v>
      </c>
      <c r="H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</row>
    <row r="10" spans="1:253" s="174" customFormat="1" ht="15" customHeight="1">
      <c r="A10" s="196"/>
      <c r="B10" s="5" t="s">
        <v>23</v>
      </c>
      <c r="C10" s="5" t="s">
        <v>24</v>
      </c>
      <c r="D10" s="73">
        <f>VLOOKUP($B10,Sheet1!$B$1:$G$1002,3,0)</f>
        <v>79</v>
      </c>
      <c r="E10" s="73">
        <f>VLOOKUP($B10,Sheet1!$B$1:$G$1002,4,0)</f>
        <v>16.8</v>
      </c>
      <c r="F10" s="73">
        <f>VLOOKUP($B10,Sheet1!$B$1:$G$1002,5,0)</f>
        <v>2.34</v>
      </c>
      <c r="G10" s="73">
        <f>VLOOKUP($B10,Sheet1!$B$1:$G$1002,6,0)</f>
        <v>2.31</v>
      </c>
      <c r="H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</row>
    <row r="11" spans="1:253" s="174" customFormat="1" ht="15" customHeight="1">
      <c r="A11" s="196"/>
      <c r="B11" s="5" t="s">
        <v>25</v>
      </c>
      <c r="C11" s="5" t="s">
        <v>26</v>
      </c>
      <c r="D11" s="73">
        <f>VLOOKUP($B11,Sheet1!$B$1:$G$1002,3,0)</f>
        <v>20</v>
      </c>
      <c r="E11" s="73">
        <f>VLOOKUP($B11,Sheet1!$B$1:$G$1002,4,0)</f>
        <v>4</v>
      </c>
      <c r="F11" s="73">
        <f>VLOOKUP($B11,Sheet1!$B$1:$G$1002,5,0)</f>
        <v>0.3</v>
      </c>
      <c r="G11" s="73">
        <f>VLOOKUP($B11,Sheet1!$B$1:$G$1002,6,0)</f>
        <v>0.4</v>
      </c>
      <c r="H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</row>
    <row r="12" spans="1:253" s="174" customFormat="1" ht="15" customHeight="1">
      <c r="A12" s="196"/>
      <c r="B12" s="5" t="s">
        <v>17</v>
      </c>
      <c r="C12" s="152"/>
      <c r="D12" s="73">
        <f>VLOOKUP($B12,Sheet1!$B$1:$G$1002,3,0)</f>
        <v>140.8</v>
      </c>
      <c r="E12" s="73">
        <f>VLOOKUP($B12,Sheet1!$B$1:$G$1002,4,0)</f>
        <v>31.44</v>
      </c>
      <c r="F12" s="73">
        <f>VLOOKUP($B12,Sheet1!$B$1:$G$1002,5,0)</f>
        <v>0</v>
      </c>
      <c r="G12" s="73">
        <f>VLOOKUP($B12,Sheet1!$B$1:$G$1002,6,0)</f>
        <v>3.12</v>
      </c>
      <c r="H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</row>
    <row r="13" spans="1:253" s="174" customFormat="1" ht="15" customHeight="1">
      <c r="A13" s="196" t="s">
        <v>27</v>
      </c>
      <c r="B13" s="5" t="s">
        <v>28</v>
      </c>
      <c r="C13" s="108" t="s">
        <v>29</v>
      </c>
      <c r="D13" s="73">
        <f>VLOOKUP($B13,Sheet1!$B$1:$G$1002,3,0)</f>
        <v>136.88</v>
      </c>
      <c r="E13" s="73">
        <f>VLOOKUP($B13,Sheet1!$B$1:$G$1002,4,0)</f>
        <v>4.64</v>
      </c>
      <c r="F13" s="73">
        <f>VLOOKUP($B13,Sheet1!$B$1:$G$1002,5,0)</f>
        <v>8</v>
      </c>
      <c r="G13" s="73">
        <f>VLOOKUP($B13,Sheet1!$B$1:$G$1002,6,0)</f>
        <v>12.4</v>
      </c>
      <c r="H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</row>
    <row r="14" spans="1:253" s="174" customFormat="1" ht="15" customHeight="1">
      <c r="A14" s="196"/>
      <c r="B14" s="5" t="s">
        <v>30</v>
      </c>
      <c r="C14" s="5" t="s">
        <v>31</v>
      </c>
      <c r="D14" s="73">
        <f>VLOOKUP($B14,Sheet1!$B$1:$G$1002,3,0)</f>
        <v>190.7</v>
      </c>
      <c r="E14" s="73">
        <f>VLOOKUP($B14,Sheet1!$B$1:$G$1002,4,0)</f>
        <v>10.16</v>
      </c>
      <c r="F14" s="73">
        <f>VLOOKUP($B14,Sheet1!$B$1:$G$1002,5,0)</f>
        <v>12</v>
      </c>
      <c r="G14" s="73">
        <f>VLOOKUP($B14,Sheet1!$B$1:$G$1002,6,0)</f>
        <v>11.4</v>
      </c>
      <c r="H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</row>
    <row r="15" spans="1:253" s="174" customFormat="1" ht="15" customHeight="1">
      <c r="A15" s="196"/>
      <c r="B15" s="108" t="s">
        <v>32</v>
      </c>
      <c r="C15" s="5" t="s">
        <v>33</v>
      </c>
      <c r="D15" s="73">
        <f>VLOOKUP($B15,Sheet1!$B$1:$G$1002,3,0)</f>
        <v>36</v>
      </c>
      <c r="E15" s="73">
        <f>VLOOKUP($B15,Sheet1!$B$1:$G$1002,4,0)</f>
        <v>4</v>
      </c>
      <c r="F15" s="73">
        <f>VLOOKUP($B15,Sheet1!$B$1:$G$1002,5,0)</f>
        <v>1.6</v>
      </c>
      <c r="G15" s="73">
        <f>VLOOKUP($B15,Sheet1!$B$1:$G$1002,6,0)</f>
        <v>2.72</v>
      </c>
      <c r="H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</row>
    <row r="16" spans="1:253" s="174" customFormat="1" ht="15" customHeight="1">
      <c r="A16" s="196"/>
      <c r="B16" s="5" t="s">
        <v>34</v>
      </c>
      <c r="C16" s="108" t="s">
        <v>35</v>
      </c>
      <c r="D16" s="73">
        <f>VLOOKUP($B16,Sheet1!$B$1:$G$1002,3,0)</f>
        <v>18.7</v>
      </c>
      <c r="E16" s="73">
        <f>VLOOKUP($B16,Sheet1!$B$1:$G$1002,4,0)</f>
        <v>2.4</v>
      </c>
      <c r="F16" s="73">
        <f>VLOOKUP($B16,Sheet1!$B$1:$G$1002,5,0)</f>
        <v>0.2</v>
      </c>
      <c r="G16" s="73">
        <f>VLOOKUP($B16,Sheet1!$B$1:$G$1002,6,0)</f>
        <v>2.5</v>
      </c>
      <c r="H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</row>
    <row r="17" spans="1:253" s="174" customFormat="1" ht="15" customHeight="1">
      <c r="A17" s="196"/>
      <c r="B17" s="5" t="s">
        <v>17</v>
      </c>
      <c r="C17" s="152"/>
      <c r="D17" s="73">
        <f>VLOOKUP($B17,Sheet1!$B$1:$G$1002,3,0)</f>
        <v>140.8</v>
      </c>
      <c r="E17" s="73">
        <f>VLOOKUP($B17,Sheet1!$B$1:$G$1002,4,0)</f>
        <v>31.44</v>
      </c>
      <c r="F17" s="73">
        <f>VLOOKUP($B17,Sheet1!$B$1:$G$1002,5,0)</f>
        <v>0</v>
      </c>
      <c r="G17" s="73">
        <f>VLOOKUP($B17,Sheet1!$B$1:$G$1002,6,0)</f>
        <v>3.12</v>
      </c>
      <c r="H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</row>
    <row r="18" spans="1:253" s="174" customFormat="1" ht="15" customHeight="1">
      <c r="A18" s="196" t="s">
        <v>36</v>
      </c>
      <c r="B18" s="108" t="s">
        <v>37</v>
      </c>
      <c r="C18" s="108" t="s">
        <v>38</v>
      </c>
      <c r="D18" s="73">
        <f>VLOOKUP($B18,Sheet1!$B$1:$G$1002,3,0)</f>
        <v>178.4</v>
      </c>
      <c r="E18" s="73">
        <f>VLOOKUP($B18,Sheet1!$B$1:$G$1002,4,0)</f>
        <v>8.72</v>
      </c>
      <c r="F18" s="73">
        <f>VLOOKUP($B18,Sheet1!$B$1:$G$1002,5,0)</f>
        <v>11.04</v>
      </c>
      <c r="G18" s="73">
        <f>VLOOKUP($B18,Sheet1!$B$1:$G$1002,6,0)</f>
        <v>11.36</v>
      </c>
      <c r="H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</row>
    <row r="19" spans="1:253" s="174" customFormat="1" ht="15" customHeight="1">
      <c r="A19" s="196"/>
      <c r="B19" s="5" t="s">
        <v>39</v>
      </c>
      <c r="C19" s="5" t="s">
        <v>40</v>
      </c>
      <c r="D19" s="73">
        <f>VLOOKUP($B19,Sheet1!$B$1:$G$1002,3,0)</f>
        <v>69.60000000000001</v>
      </c>
      <c r="E19" s="73">
        <f>VLOOKUP($B19,Sheet1!$B$1:$G$1002,4,0)</f>
        <v>3.84</v>
      </c>
      <c r="F19" s="73">
        <f>VLOOKUP($B19,Sheet1!$B$1:$G$1002,5,0)</f>
        <v>3.44</v>
      </c>
      <c r="G19" s="73">
        <f>VLOOKUP($B19,Sheet1!$B$1:$G$1002,6,0)</f>
        <v>6.32</v>
      </c>
      <c r="H19" s="198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</row>
    <row r="20" spans="1:253" s="174" customFormat="1" ht="15" customHeight="1">
      <c r="A20" s="196"/>
      <c r="B20" s="5" t="s">
        <v>41</v>
      </c>
      <c r="C20" s="5" t="s">
        <v>42</v>
      </c>
      <c r="D20" s="73">
        <f>VLOOKUP($B20,Sheet1!$B$1:$G$1002,3,0)</f>
        <v>21</v>
      </c>
      <c r="E20" s="73">
        <f>VLOOKUP($B20,Sheet1!$B$1:$G$1002,4,0)</f>
        <v>3.7</v>
      </c>
      <c r="F20" s="73">
        <f>VLOOKUP($B20,Sheet1!$B$1:$G$1002,5,0)</f>
        <v>0.2</v>
      </c>
      <c r="G20" s="73">
        <f>VLOOKUP($B20,Sheet1!$B$1:$G$1002,6,0)</f>
        <v>1.7</v>
      </c>
      <c r="H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</row>
    <row r="21" spans="1:7" ht="15" customHeight="1">
      <c r="A21" s="196"/>
      <c r="B21" s="108" t="s">
        <v>43</v>
      </c>
      <c r="C21" s="5" t="s">
        <v>44</v>
      </c>
      <c r="D21" s="73">
        <f>VLOOKUP($B21,Sheet1!$B$1:$G$1002,3,0)</f>
        <v>37</v>
      </c>
      <c r="E21" s="73">
        <f>VLOOKUP($B21,Sheet1!$B$1:$G$1002,4,0)</f>
        <v>1.8</v>
      </c>
      <c r="F21" s="73">
        <f>VLOOKUP($B21,Sheet1!$B$1:$G$1002,5,0)</f>
        <v>2.7</v>
      </c>
      <c r="G21" s="73">
        <f>VLOOKUP($B21,Sheet1!$B$1:$G$1002,6,0)</f>
        <v>1.9</v>
      </c>
    </row>
    <row r="22" spans="1:7" ht="15" customHeight="1">
      <c r="A22" s="196"/>
      <c r="B22" s="5" t="s">
        <v>17</v>
      </c>
      <c r="C22" s="152"/>
      <c r="D22" s="73">
        <f>VLOOKUP($B22,Sheet1!$B$1:$G$1002,3,0)</f>
        <v>140.8</v>
      </c>
      <c r="E22" s="73">
        <f>VLOOKUP($B22,Sheet1!$B$1:$G$1002,4,0)</f>
        <v>31.44</v>
      </c>
      <c r="F22" s="73">
        <f>VLOOKUP($B22,Sheet1!$B$1:$G$1002,5,0)</f>
        <v>0</v>
      </c>
      <c r="G22" s="73">
        <f>VLOOKUP($B22,Sheet1!$B$1:$G$1002,6,0)</f>
        <v>3.12</v>
      </c>
    </row>
    <row r="23" spans="1:7" ht="15" customHeight="1">
      <c r="A23" s="196" t="s">
        <v>45</v>
      </c>
      <c r="B23" s="108" t="s">
        <v>46</v>
      </c>
      <c r="C23" s="108" t="s">
        <v>47</v>
      </c>
      <c r="D23" s="73">
        <f>VLOOKUP($B23,Sheet1!$B$1:$G$1002,3,0)</f>
        <v>194.4</v>
      </c>
      <c r="E23" s="73">
        <f>VLOOKUP($B23,Sheet1!$B$1:$G$1002,4,0)</f>
        <v>10.7</v>
      </c>
      <c r="F23" s="73">
        <f>VLOOKUP($B23,Sheet1!$B$1:$G$1002,5,0)</f>
        <v>8.1</v>
      </c>
      <c r="G23" s="73">
        <f>VLOOKUP($B23,Sheet1!$B$1:$G$1002,6,0)</f>
        <v>10.8</v>
      </c>
    </row>
    <row r="24" spans="1:7" ht="15" customHeight="1">
      <c r="A24" s="196"/>
      <c r="B24" s="5" t="s">
        <v>48</v>
      </c>
      <c r="C24" s="108" t="s">
        <v>49</v>
      </c>
      <c r="D24" s="73">
        <f>VLOOKUP($B24,Sheet1!$B$1:$G$1002,3,0)</f>
        <v>119.2</v>
      </c>
      <c r="E24" s="73">
        <f>VLOOKUP($B24,Sheet1!$B$1:$G$1002,4,0)</f>
        <v>3.44</v>
      </c>
      <c r="F24" s="73">
        <f>VLOOKUP($B24,Sheet1!$B$1:$G$1002,5,0)</f>
        <v>7.120000000000001</v>
      </c>
      <c r="G24" s="73">
        <f>VLOOKUP($B24,Sheet1!$B$1:$G$1002,6,0)</f>
        <v>11.840000000000002</v>
      </c>
    </row>
    <row r="25" spans="1:7" ht="15" customHeight="1">
      <c r="A25" s="196"/>
      <c r="B25" s="5" t="s">
        <v>50</v>
      </c>
      <c r="C25" s="108" t="s">
        <v>51</v>
      </c>
      <c r="D25" s="73">
        <f>VLOOKUP($B25,Sheet1!$B$1:$G$1002,3,0)</f>
        <v>29.6</v>
      </c>
      <c r="E25" s="73">
        <f>VLOOKUP($B25,Sheet1!$B$1:$G$1002,4,0)</f>
        <v>4</v>
      </c>
      <c r="F25" s="73">
        <f>VLOOKUP($B25,Sheet1!$B$1:$G$1002,5,0)</f>
        <v>0.96</v>
      </c>
      <c r="G25" s="73">
        <f>VLOOKUP($B25,Sheet1!$B$1:$G$1002,6,0)</f>
        <v>2.16</v>
      </c>
    </row>
    <row r="26" spans="1:7" ht="15" customHeight="1">
      <c r="A26" s="196"/>
      <c r="B26" s="5" t="s">
        <v>52</v>
      </c>
      <c r="C26" s="108" t="s">
        <v>53</v>
      </c>
      <c r="D26" s="73">
        <f>VLOOKUP($B26,Sheet1!$B$1:$G$1002,3,0)</f>
        <v>39.4</v>
      </c>
      <c r="E26" s="73">
        <f>VLOOKUP($B26,Sheet1!$B$1:$G$1002,4,0)</f>
        <v>6.2</v>
      </c>
      <c r="F26" s="73">
        <f>VLOOKUP($B26,Sheet1!$B$1:$G$1002,5,0)</f>
        <v>1.5</v>
      </c>
      <c r="G26" s="73">
        <f>VLOOKUP($B26,Sheet1!$B$1:$G$1002,6,0)</f>
        <v>1.5</v>
      </c>
    </row>
    <row r="27" spans="1:7" ht="15" customHeight="1">
      <c r="A27" s="196"/>
      <c r="B27" s="5" t="s">
        <v>17</v>
      </c>
      <c r="C27" s="5"/>
      <c r="D27" s="73">
        <f>VLOOKUP($B27,Sheet1!$B$1:$G$1002,3,0)</f>
        <v>140.8</v>
      </c>
      <c r="E27" s="73">
        <f>VLOOKUP($B27,Sheet1!$B$1:$G$1002,4,0)</f>
        <v>31.44</v>
      </c>
      <c r="F27" s="73">
        <f>VLOOKUP($B27,Sheet1!$B$1:$G$1002,5,0)</f>
        <v>0</v>
      </c>
      <c r="G27" s="73">
        <f>VLOOKUP($B27,Sheet1!$B$1:$G$1002,6,0)</f>
        <v>3.12</v>
      </c>
    </row>
    <row r="28" spans="1:7" ht="15" customHeight="1">
      <c r="A28" s="196" t="s">
        <v>54</v>
      </c>
      <c r="B28" s="5" t="s">
        <v>55</v>
      </c>
      <c r="C28" s="5" t="s">
        <v>56</v>
      </c>
      <c r="D28" s="73">
        <f>VLOOKUP($B28,Sheet1!$B$1:$G$1002,3,0)</f>
        <v>100.48</v>
      </c>
      <c r="E28" s="73">
        <f>VLOOKUP($B28,Sheet1!$B$1:$G$1002,4,0)</f>
        <v>1.2800000000000002</v>
      </c>
      <c r="F28" s="73">
        <f>VLOOKUP($B28,Sheet1!$B$1:$G$1002,5,0)</f>
        <v>4.4799999999999995</v>
      </c>
      <c r="G28" s="73">
        <f>VLOOKUP($B28,Sheet1!$B$1:$G$1002,6,0)</f>
        <v>13.2</v>
      </c>
    </row>
    <row r="29" spans="1:7" ht="15" customHeight="1">
      <c r="A29" s="196"/>
      <c r="B29" s="108" t="s">
        <v>57</v>
      </c>
      <c r="C29" s="5" t="s">
        <v>58</v>
      </c>
      <c r="D29" s="73">
        <f>VLOOKUP($B29,Sheet1!$B$1:$G$1002,3,0)</f>
        <v>58.4</v>
      </c>
      <c r="E29" s="73">
        <f>VLOOKUP($B29,Sheet1!$B$1:$G$1002,4,0)</f>
        <v>3.9</v>
      </c>
      <c r="F29" s="73">
        <f>VLOOKUP($B29,Sheet1!$B$1:$G$1002,5,0)</f>
        <v>3.2</v>
      </c>
      <c r="G29" s="73">
        <f>VLOOKUP($B29,Sheet1!$B$1:$G$1002,6,0)</f>
        <v>4</v>
      </c>
    </row>
    <row r="30" spans="1:7" ht="15" customHeight="1">
      <c r="A30" s="196"/>
      <c r="B30" s="108" t="s">
        <v>59</v>
      </c>
      <c r="C30" s="5" t="s">
        <v>60</v>
      </c>
      <c r="D30" s="73">
        <f>VLOOKUP($B30,Sheet1!$B$1:$G$1002,3,0)</f>
        <v>93.5</v>
      </c>
      <c r="E30" s="73">
        <f>VLOOKUP($B30,Sheet1!$B$1:$G$1002,4,0)</f>
        <v>3.7</v>
      </c>
      <c r="F30" s="73">
        <f>VLOOKUP($B30,Sheet1!$B$1:$G$1002,5,0)</f>
        <v>5.6</v>
      </c>
      <c r="G30" s="73">
        <f>VLOOKUP($B30,Sheet1!$B$1:$G$1002,6,0)</f>
        <v>3.6</v>
      </c>
    </row>
    <row r="31" spans="1:7" ht="15" customHeight="1">
      <c r="A31" s="196"/>
      <c r="B31" s="5" t="s">
        <v>61</v>
      </c>
      <c r="C31" s="108" t="s">
        <v>62</v>
      </c>
      <c r="D31" s="4">
        <v>18.7</v>
      </c>
      <c r="E31" s="4">
        <v>2.4</v>
      </c>
      <c r="F31" s="4">
        <v>0.2</v>
      </c>
      <c r="G31" s="4">
        <v>2.5</v>
      </c>
    </row>
    <row r="32" spans="1:7" ht="15" customHeight="1">
      <c r="A32" s="196"/>
      <c r="B32" s="5" t="s">
        <v>17</v>
      </c>
      <c r="C32" s="152"/>
      <c r="D32" s="73">
        <f>VLOOKUP($B32,Sheet1!$B$1:$G$1002,3,0)</f>
        <v>140.8</v>
      </c>
      <c r="E32" s="73">
        <f>VLOOKUP($B32,Sheet1!$B$1:$G$1002,4,0)</f>
        <v>31.44</v>
      </c>
      <c r="F32" s="73">
        <f>VLOOKUP($B32,Sheet1!$B$1:$G$1002,5,0)</f>
        <v>0</v>
      </c>
      <c r="G32" s="73">
        <f>VLOOKUP($B32,Sheet1!$B$1:$G$1002,6,0)</f>
        <v>3.12</v>
      </c>
    </row>
    <row r="33" spans="1:7" ht="15" customHeight="1">
      <c r="A33" s="178" t="s">
        <v>63</v>
      </c>
      <c r="B33" s="179"/>
      <c r="C33" s="180"/>
      <c r="D33" s="199">
        <f>SUM(D3:D32)</f>
        <v>2859.38</v>
      </c>
      <c r="E33" s="199">
        <f>SUM(E3:E32)</f>
        <v>317.63999999999993</v>
      </c>
      <c r="F33" s="199">
        <f>SUM(F3:F32)</f>
        <v>108.96000000000001</v>
      </c>
      <c r="G33" s="199">
        <f>SUM(G3:G32)</f>
        <v>156.19</v>
      </c>
    </row>
    <row r="34" spans="1:8" ht="15" customHeight="1">
      <c r="A34" s="182"/>
      <c r="B34" s="183"/>
      <c r="C34" s="184"/>
      <c r="D34" s="199"/>
      <c r="E34" s="200">
        <v>0.458</v>
      </c>
      <c r="F34" s="200">
        <v>0.323</v>
      </c>
      <c r="G34" s="200">
        <v>0.219</v>
      </c>
      <c r="H34" s="198"/>
    </row>
    <row r="35" spans="1:7" ht="30" customHeight="1">
      <c r="A35" s="201" t="s">
        <v>64</v>
      </c>
      <c r="B35" s="202"/>
      <c r="C35" s="202"/>
      <c r="D35" s="203"/>
      <c r="E35" s="203"/>
      <c r="F35" s="203"/>
      <c r="G35" s="204"/>
    </row>
  </sheetData>
  <sheetProtection/>
  <mergeCells count="10">
    <mergeCell ref="A1:G1"/>
    <mergeCell ref="A35:G35"/>
    <mergeCell ref="A3:A7"/>
    <mergeCell ref="A8:A12"/>
    <mergeCell ref="A13:A17"/>
    <mergeCell ref="A18:A22"/>
    <mergeCell ref="A23:A27"/>
    <mergeCell ref="A28:A32"/>
    <mergeCell ref="D33:D34"/>
    <mergeCell ref="A33:C34"/>
  </mergeCells>
  <printOptions/>
  <pageMargins left="0.7006944444444444" right="0.7006944444444444" top="0.3576388888888889" bottom="0.1611111111111111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0"/>
  <sheetViews>
    <sheetView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76" customWidth="1"/>
    <col min="2" max="2" width="14.375" style="176" customWidth="1"/>
    <col min="3" max="3" width="28.75390625" style="176" customWidth="1"/>
    <col min="4" max="7" width="15.625" style="176" customWidth="1"/>
    <col min="8" max="8" width="12.625" style="176" bestFit="1" customWidth="1"/>
    <col min="9" max="10" width="9.00390625" style="191" customWidth="1"/>
    <col min="11" max="16384" width="9.00390625" style="176" customWidth="1"/>
  </cols>
  <sheetData>
    <row r="1" spans="1:255" s="174" customFormat="1" ht="18.75" customHeight="1">
      <c r="A1" s="148" t="s">
        <v>0</v>
      </c>
      <c r="B1" s="148"/>
      <c r="C1" s="148"/>
      <c r="D1" s="148"/>
      <c r="E1" s="148"/>
      <c r="F1" s="148"/>
      <c r="G1" s="148"/>
      <c r="H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</row>
    <row r="2" spans="1:253" s="175" customFormat="1" ht="15.75" customHeight="1">
      <c r="A2" s="102" t="s">
        <v>1</v>
      </c>
      <c r="B2" s="149" t="s">
        <v>2</v>
      </c>
      <c r="C2" s="150" t="s">
        <v>3</v>
      </c>
      <c r="D2" s="117" t="s">
        <v>4</v>
      </c>
      <c r="E2" s="117" t="s">
        <v>5</v>
      </c>
      <c r="F2" s="117" t="s">
        <v>6</v>
      </c>
      <c r="G2" s="117" t="s">
        <v>7</v>
      </c>
      <c r="H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</row>
    <row r="3" spans="1:253" s="175" customFormat="1" ht="15.75" customHeight="1">
      <c r="A3" s="151" t="s">
        <v>65</v>
      </c>
      <c r="B3" s="158" t="s">
        <v>66</v>
      </c>
      <c r="C3" s="5" t="s">
        <v>67</v>
      </c>
      <c r="D3" s="117">
        <f>VLOOKUP($B3,Sheet1!$B$1:$G$1002,3,0)</f>
        <v>133.92000000000002</v>
      </c>
      <c r="E3" s="117">
        <f>VLOOKUP($B3,Sheet1!$B$1:$G$1002,4,0)</f>
        <v>3.68</v>
      </c>
      <c r="F3" s="117">
        <f>VLOOKUP($B3,Sheet1!$B$1:$G$1002,5,0)</f>
        <v>6.64</v>
      </c>
      <c r="G3" s="117">
        <f>VLOOKUP($B3,Sheet1!$B$1:$G$1002,6,0)</f>
        <v>13.680000000000001</v>
      </c>
      <c r="H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</row>
    <row r="4" spans="1:253" s="175" customFormat="1" ht="15.75" customHeight="1">
      <c r="A4" s="151"/>
      <c r="B4" s="108" t="s">
        <v>68</v>
      </c>
      <c r="C4" s="5" t="s">
        <v>69</v>
      </c>
      <c r="D4" s="117">
        <f>VLOOKUP($B4,Sheet1!$B$1:$G$1002,3,0)</f>
        <v>79.2</v>
      </c>
      <c r="E4" s="117">
        <f>VLOOKUP($B4,Sheet1!$B$1:$G$1002,4,0)</f>
        <v>2.5600000000000005</v>
      </c>
      <c r="F4" s="117">
        <f>VLOOKUP($B4,Sheet1!$B$1:$G$1002,5,0)</f>
        <v>3.71</v>
      </c>
      <c r="G4" s="117">
        <f>VLOOKUP($B4,Sheet1!$B$1:$G$1002,6,0)</f>
        <v>5.44</v>
      </c>
      <c r="H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</row>
    <row r="5" spans="1:253" s="175" customFormat="1" ht="15.75" customHeight="1">
      <c r="A5" s="151"/>
      <c r="B5" s="108" t="s">
        <v>70</v>
      </c>
      <c r="C5" s="108" t="s">
        <v>71</v>
      </c>
      <c r="D5" s="117">
        <f>VLOOKUP($B5,Sheet1!$B$1:$G$1002,3,0)</f>
        <v>32.2</v>
      </c>
      <c r="E5" s="117">
        <f>VLOOKUP($B5,Sheet1!$B$1:$G$1002,4,0)</f>
        <v>1.9</v>
      </c>
      <c r="F5" s="117">
        <f>VLOOKUP($B5,Sheet1!$B$1:$G$1002,5,0)</f>
        <v>2.6</v>
      </c>
      <c r="G5" s="117">
        <f>VLOOKUP($B5,Sheet1!$B$1:$G$1002,6,0)</f>
        <v>1</v>
      </c>
      <c r="H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</row>
    <row r="6" spans="1:253" s="175" customFormat="1" ht="15.75" customHeight="1">
      <c r="A6" s="151"/>
      <c r="B6" s="108" t="s">
        <v>72</v>
      </c>
      <c r="C6" s="142" t="s">
        <v>73</v>
      </c>
      <c r="D6" s="117">
        <f>VLOOKUP($B6,Sheet1!$B$1:$G$1002,3,0)</f>
        <v>25.4</v>
      </c>
      <c r="E6" s="117">
        <f>VLOOKUP($B6,Sheet1!$B$1:$G$1002,4,0)</f>
        <v>0.6</v>
      </c>
      <c r="F6" s="117">
        <f>VLOOKUP($B6,Sheet1!$B$1:$G$1002,5,0)</f>
        <v>2</v>
      </c>
      <c r="G6" s="117">
        <f>VLOOKUP($B6,Sheet1!$B$1:$G$1002,6,0)</f>
        <v>1.5</v>
      </c>
      <c r="H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</row>
    <row r="7" spans="1:253" s="175" customFormat="1" ht="15.75" customHeight="1">
      <c r="A7" s="151"/>
      <c r="B7" s="5" t="s">
        <v>17</v>
      </c>
      <c r="C7" s="152"/>
      <c r="D7" s="117">
        <f>VLOOKUP($B7,Sheet1!$B$1:$G$1002,3,0)</f>
        <v>140.8</v>
      </c>
      <c r="E7" s="117">
        <f>VLOOKUP($B7,Sheet1!$B$1:$G$1002,4,0)</f>
        <v>31.44</v>
      </c>
      <c r="F7" s="117">
        <f>VLOOKUP($B7,Sheet1!$B$1:$G$1002,5,0)</f>
        <v>0</v>
      </c>
      <c r="G7" s="117">
        <f>VLOOKUP($B7,Sheet1!$B$1:$G$1002,6,0)</f>
        <v>3.12</v>
      </c>
      <c r="H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s="175" customFormat="1" ht="15.75" customHeight="1">
      <c r="A8" s="151" t="s">
        <v>74</v>
      </c>
      <c r="B8" s="152" t="s">
        <v>75</v>
      </c>
      <c r="C8" s="5" t="s">
        <v>76</v>
      </c>
      <c r="D8" s="102">
        <v>79.2</v>
      </c>
      <c r="E8" s="102">
        <v>0</v>
      </c>
      <c r="F8" s="102">
        <v>1.6</v>
      </c>
      <c r="G8" s="102">
        <v>16</v>
      </c>
      <c r="H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</row>
    <row r="9" spans="1:253" s="175" customFormat="1" ht="15.75" customHeight="1">
      <c r="A9" s="151"/>
      <c r="B9" s="108" t="s">
        <v>21</v>
      </c>
      <c r="C9" s="5" t="s">
        <v>22</v>
      </c>
      <c r="D9" s="117">
        <f>VLOOKUP($B9,Sheet1!$B$1:$G$1002,3,0)</f>
        <v>59.9</v>
      </c>
      <c r="E9" s="117">
        <f>VLOOKUP($B9,Sheet1!$B$1:$G$1002,4,0)</f>
        <v>2.2</v>
      </c>
      <c r="F9" s="117">
        <f>VLOOKUP($B9,Sheet1!$B$1:$G$1002,5,0)</f>
        <v>4.2</v>
      </c>
      <c r="G9" s="117">
        <f>VLOOKUP($B9,Sheet1!$B$1:$G$1002,6,0)</f>
        <v>3.4</v>
      </c>
      <c r="H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</row>
    <row r="10" spans="1:253" s="175" customFormat="1" ht="15.75" customHeight="1">
      <c r="A10" s="151"/>
      <c r="B10" s="108" t="s">
        <v>77</v>
      </c>
      <c r="C10" s="5" t="s">
        <v>78</v>
      </c>
      <c r="D10" s="117">
        <f>0.8*138</f>
        <v>110.4</v>
      </c>
      <c r="E10" s="117">
        <f>0.8*7.4</f>
        <v>5.920000000000001</v>
      </c>
      <c r="F10" s="117">
        <f>0.8*7.7</f>
        <v>6.16</v>
      </c>
      <c r="G10" s="117">
        <f>0.8*8.3</f>
        <v>6.640000000000001</v>
      </c>
      <c r="H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</row>
    <row r="11" spans="1:253" s="175" customFormat="1" ht="15.75" customHeight="1">
      <c r="A11" s="151"/>
      <c r="B11" s="108" t="s">
        <v>79</v>
      </c>
      <c r="C11" s="143" t="s">
        <v>80</v>
      </c>
      <c r="D11" s="4">
        <v>25.53</v>
      </c>
      <c r="E11" s="4">
        <v>0.9</v>
      </c>
      <c r="F11" s="4">
        <v>1.17</v>
      </c>
      <c r="G11" s="4">
        <v>6</v>
      </c>
      <c r="H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</row>
    <row r="12" spans="1:253" s="175" customFormat="1" ht="15.75" customHeight="1">
      <c r="A12" s="151"/>
      <c r="B12" s="5" t="s">
        <v>17</v>
      </c>
      <c r="C12" s="152"/>
      <c r="D12" s="117">
        <f>VLOOKUP($B12,Sheet1!$B$1:$G$1002,3,0)</f>
        <v>140.8</v>
      </c>
      <c r="E12" s="117">
        <f>VLOOKUP($B12,Sheet1!$B$1:$G$1002,4,0)</f>
        <v>31.44</v>
      </c>
      <c r="F12" s="117">
        <f>VLOOKUP($B12,Sheet1!$B$1:$G$1002,5,0)</f>
        <v>0</v>
      </c>
      <c r="G12" s="117">
        <f>VLOOKUP($B12,Sheet1!$B$1:$G$1002,6,0)</f>
        <v>3.12</v>
      </c>
      <c r="H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</row>
    <row r="13" spans="1:253" s="175" customFormat="1" ht="15.75" customHeight="1">
      <c r="A13" s="151" t="s">
        <v>81</v>
      </c>
      <c r="B13" s="5" t="s">
        <v>82</v>
      </c>
      <c r="C13" s="108" t="s">
        <v>20</v>
      </c>
      <c r="D13" s="117">
        <f>VLOOKUP($B13,Sheet1!$B$1:$G$1002,3,0)</f>
        <v>186.2</v>
      </c>
      <c r="E13" s="117">
        <f>VLOOKUP($B13,Sheet1!$B$1:$G$1002,4,0)</f>
        <v>4</v>
      </c>
      <c r="F13" s="117">
        <f>VLOOKUP($B13,Sheet1!$B$1:$G$1002,5,0)</f>
        <v>16.56</v>
      </c>
      <c r="G13" s="117">
        <f>VLOOKUP($B13,Sheet1!$B$1:$G$1002,6,0)</f>
        <v>5.68</v>
      </c>
      <c r="H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</row>
    <row r="14" spans="1:253" s="175" customFormat="1" ht="15.75" customHeight="1">
      <c r="A14" s="151"/>
      <c r="B14" s="118" t="s">
        <v>83</v>
      </c>
      <c r="C14" s="108" t="s">
        <v>84</v>
      </c>
      <c r="D14" s="117">
        <f>VLOOKUP($B14,Sheet1!$B$1:$G$1002,3,0)</f>
        <v>97.92000000000002</v>
      </c>
      <c r="E14" s="117">
        <f>VLOOKUP($B14,Sheet1!$B$1:$G$1002,4,0)</f>
        <v>7.28</v>
      </c>
      <c r="F14" s="117">
        <f>VLOOKUP($B14,Sheet1!$B$1:$G$1002,5,0)</f>
        <v>6.4</v>
      </c>
      <c r="G14" s="117">
        <f>VLOOKUP($B14,Sheet1!$B$1:$G$1002,6,0)</f>
        <v>3.9200000000000004</v>
      </c>
      <c r="H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</row>
    <row r="15" spans="1:253" s="175" customFormat="1" ht="15.75" customHeight="1">
      <c r="A15" s="151"/>
      <c r="B15" s="108" t="s">
        <v>32</v>
      </c>
      <c r="C15" s="108" t="s">
        <v>33</v>
      </c>
      <c r="D15" s="117">
        <f>VLOOKUP($B15,Sheet1!$B$1:$G$1002,3,0)</f>
        <v>36</v>
      </c>
      <c r="E15" s="117">
        <f>VLOOKUP($B15,Sheet1!$B$1:$G$1002,4,0)</f>
        <v>4</v>
      </c>
      <c r="F15" s="117">
        <f>VLOOKUP($B15,Sheet1!$B$1:$G$1002,5,0)</f>
        <v>1.6</v>
      </c>
      <c r="G15" s="117">
        <f>VLOOKUP($B15,Sheet1!$B$1:$G$1002,6,0)</f>
        <v>2.72</v>
      </c>
      <c r="H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</row>
    <row r="16" spans="1:253" s="175" customFormat="1" ht="15.75" customHeight="1">
      <c r="A16" s="151"/>
      <c r="B16" s="192" t="s">
        <v>85</v>
      </c>
      <c r="C16" s="108" t="s">
        <v>86</v>
      </c>
      <c r="D16" s="117">
        <f>VLOOKUP($B16,Sheet1!$B$1:$G$1002,3,0)</f>
        <v>20</v>
      </c>
      <c r="E16" s="117">
        <f>VLOOKUP($B16,Sheet1!$B$1:$G$1002,4,0)</f>
        <v>4</v>
      </c>
      <c r="F16" s="117">
        <f>VLOOKUP($B16,Sheet1!$B$1:$G$1002,5,0)</f>
        <v>0.3</v>
      </c>
      <c r="G16" s="117">
        <f>VLOOKUP($B16,Sheet1!$B$1:$G$1002,6,0)</f>
        <v>0.4</v>
      </c>
      <c r="H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</row>
    <row r="17" spans="1:253" s="175" customFormat="1" ht="15.75" customHeight="1">
      <c r="A17" s="151"/>
      <c r="B17" s="5" t="s">
        <v>17</v>
      </c>
      <c r="C17" s="108"/>
      <c r="D17" s="117">
        <f>VLOOKUP($B17,Sheet1!$B$1:$G$1002,3,0)</f>
        <v>140.8</v>
      </c>
      <c r="E17" s="117">
        <f>VLOOKUP($B17,Sheet1!$B$1:$G$1002,4,0)</f>
        <v>31.44</v>
      </c>
      <c r="F17" s="117">
        <f>VLOOKUP($B17,Sheet1!$B$1:$G$1002,5,0)</f>
        <v>0</v>
      </c>
      <c r="G17" s="117">
        <f>VLOOKUP($B17,Sheet1!$B$1:$G$1002,6,0)</f>
        <v>3.12</v>
      </c>
      <c r="H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</row>
    <row r="18" spans="1:253" s="175" customFormat="1" ht="15.75" customHeight="1">
      <c r="A18" s="151" t="s">
        <v>87</v>
      </c>
      <c r="B18" s="118" t="s">
        <v>88</v>
      </c>
      <c r="C18" s="5" t="s">
        <v>89</v>
      </c>
      <c r="D18" s="117">
        <f>0.8*151</f>
        <v>120.80000000000001</v>
      </c>
      <c r="E18" s="117">
        <f>0.8*6.4</f>
        <v>5.120000000000001</v>
      </c>
      <c r="F18" s="117">
        <f>0.8*9</f>
        <v>7.2</v>
      </c>
      <c r="G18" s="117">
        <f>0.8*11</f>
        <v>8.8</v>
      </c>
      <c r="H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</row>
    <row r="19" spans="1:253" s="175" customFormat="1" ht="15.75" customHeight="1">
      <c r="A19" s="151"/>
      <c r="B19" s="5" t="s">
        <v>90</v>
      </c>
      <c r="C19" s="5" t="s">
        <v>91</v>
      </c>
      <c r="D19" s="117">
        <f>VLOOKUP($B19,Sheet1!$B$1:$G$1002,3,0)</f>
        <v>47.92</v>
      </c>
      <c r="E19" s="117">
        <f>VLOOKUP($B19,Sheet1!$B$1:$G$1002,4,0)</f>
        <v>5.120000000000001</v>
      </c>
      <c r="F19" s="117">
        <f>VLOOKUP($B19,Sheet1!$B$1:$G$1002,5,0)</f>
        <v>1.52</v>
      </c>
      <c r="G19" s="117">
        <f>VLOOKUP($B19,Sheet1!$B$1:$G$1002,6,0)</f>
        <v>4.4</v>
      </c>
      <c r="H19" s="160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</row>
    <row r="20" spans="1:253" s="175" customFormat="1" ht="15.75" customHeight="1">
      <c r="A20" s="151"/>
      <c r="B20" s="108" t="s">
        <v>92</v>
      </c>
      <c r="C20" s="5" t="s">
        <v>93</v>
      </c>
      <c r="D20" s="117">
        <f>VLOOKUP($B20,Sheet1!$B$1:$G$1002,3,0)</f>
        <v>34.4</v>
      </c>
      <c r="E20" s="117">
        <f>VLOOKUP($B20,Sheet1!$B$1:$G$1002,4,0)</f>
        <v>3.12</v>
      </c>
      <c r="F20" s="117">
        <f>VLOOKUP($B20,Sheet1!$B$1:$G$1002,5,0)</f>
        <v>2.16</v>
      </c>
      <c r="G20" s="117">
        <f>VLOOKUP($B20,Sheet1!$B$1:$G$1002,6,0)</f>
        <v>1.84</v>
      </c>
      <c r="H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</row>
    <row r="21" spans="1:253" s="175" customFormat="1" ht="15.75" customHeight="1">
      <c r="A21" s="151"/>
      <c r="B21" s="5" t="s">
        <v>94</v>
      </c>
      <c r="C21" s="5" t="s">
        <v>95</v>
      </c>
      <c r="D21" s="4">
        <v>14.2</v>
      </c>
      <c r="E21" s="4">
        <v>0.7</v>
      </c>
      <c r="F21" s="4">
        <v>0.8</v>
      </c>
      <c r="G21" s="4">
        <v>1.2</v>
      </c>
      <c r="H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</row>
    <row r="22" spans="1:253" s="175" customFormat="1" ht="15.75" customHeight="1">
      <c r="A22" s="151"/>
      <c r="B22" s="5" t="s">
        <v>17</v>
      </c>
      <c r="C22" s="152"/>
      <c r="D22" s="117">
        <f>VLOOKUP($B22,Sheet1!$B$1:$G$1002,3,0)</f>
        <v>140.8</v>
      </c>
      <c r="E22" s="117">
        <f>VLOOKUP($B22,Sheet1!$B$1:$G$1002,4,0)</f>
        <v>31.44</v>
      </c>
      <c r="F22" s="117">
        <f>VLOOKUP($B22,Sheet1!$B$1:$G$1002,5,0)</f>
        <v>0</v>
      </c>
      <c r="G22" s="117">
        <f>VLOOKUP($B22,Sheet1!$B$1:$G$1002,6,0)</f>
        <v>3.12</v>
      </c>
      <c r="H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</row>
    <row r="23" spans="1:253" s="175" customFormat="1" ht="15.75" customHeight="1">
      <c r="A23" s="151" t="s">
        <v>96</v>
      </c>
      <c r="B23" s="118" t="s">
        <v>97</v>
      </c>
      <c r="C23" s="108" t="s">
        <v>98</v>
      </c>
      <c r="D23" s="117">
        <f>VLOOKUP($B23,Sheet1!$B$1:$G$1002,3,0)</f>
        <v>113.2</v>
      </c>
      <c r="E23" s="117">
        <f>VLOOKUP($B23,Sheet1!$B$1:$G$1002,4,0)</f>
        <v>7.8</v>
      </c>
      <c r="F23" s="117">
        <f>VLOOKUP($B23,Sheet1!$B$1:$G$1002,5,0)</f>
        <v>5.8</v>
      </c>
      <c r="G23" s="117">
        <f>VLOOKUP($B23,Sheet1!$B$1:$G$1002,6,0)</f>
        <v>9.8</v>
      </c>
      <c r="H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</row>
    <row r="24" spans="1:253" s="175" customFormat="1" ht="15.75" customHeight="1">
      <c r="A24" s="151"/>
      <c r="B24" s="133" t="s">
        <v>30</v>
      </c>
      <c r="C24" s="5" t="s">
        <v>31</v>
      </c>
      <c r="D24" s="117">
        <f>VLOOKUP($B24,Sheet1!$B$1:$G$1002,3,0)</f>
        <v>190.7</v>
      </c>
      <c r="E24" s="117">
        <f>VLOOKUP($B24,Sheet1!$B$1:$G$1002,4,0)</f>
        <v>10.16</v>
      </c>
      <c r="F24" s="117">
        <f>VLOOKUP($B24,Sheet1!$B$1:$G$1002,5,0)</f>
        <v>12</v>
      </c>
      <c r="G24" s="117">
        <f>VLOOKUP($B24,Sheet1!$B$1:$G$1002,6,0)</f>
        <v>11.4</v>
      </c>
      <c r="H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</row>
    <row r="25" spans="1:253" s="175" customFormat="1" ht="15.75" customHeight="1">
      <c r="A25" s="151"/>
      <c r="B25" s="108" t="s">
        <v>99</v>
      </c>
      <c r="C25" s="5" t="s">
        <v>51</v>
      </c>
      <c r="D25" s="117">
        <f>VLOOKUP($B25,Sheet1!$B$1:$G$1002,3,0)</f>
        <v>29.6</v>
      </c>
      <c r="E25" s="117">
        <f>VLOOKUP($B25,Sheet1!$B$1:$G$1002,4,0)</f>
        <v>4</v>
      </c>
      <c r="F25" s="117">
        <f>VLOOKUP($B25,Sheet1!$B$1:$G$1002,5,0)</f>
        <v>0.96</v>
      </c>
      <c r="G25" s="117">
        <f>VLOOKUP($B25,Sheet1!$B$1:$G$1002,6,0)</f>
        <v>2.16</v>
      </c>
      <c r="H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</row>
    <row r="26" spans="1:253" s="175" customFormat="1" ht="15.75" customHeight="1">
      <c r="A26" s="151"/>
      <c r="B26" s="108" t="s">
        <v>100</v>
      </c>
      <c r="C26" s="108" t="s">
        <v>101</v>
      </c>
      <c r="D26" s="117">
        <f>VLOOKUP($B26,Sheet1!$B$1:$G$1002,3,0)</f>
        <v>26.5</v>
      </c>
      <c r="E26" s="117">
        <f>VLOOKUP($B26,Sheet1!$B$1:$G$1002,4,0)</f>
        <v>3.9</v>
      </c>
      <c r="F26" s="117">
        <f>VLOOKUP($B26,Sheet1!$B$1:$G$1002,5,0)</f>
        <v>0.6</v>
      </c>
      <c r="G26" s="117">
        <f>VLOOKUP($B26,Sheet1!$B$1:$G$1002,6,0)</f>
        <v>1.5</v>
      </c>
      <c r="H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</row>
    <row r="27" spans="1:253" s="175" customFormat="1" ht="15.75" customHeight="1">
      <c r="A27" s="151"/>
      <c r="B27" s="5" t="s">
        <v>17</v>
      </c>
      <c r="C27" s="152"/>
      <c r="D27" s="117">
        <f>VLOOKUP($B27,Sheet1!$B$1:$G$1002,3,0)</f>
        <v>140.8</v>
      </c>
      <c r="E27" s="117">
        <f>VLOOKUP($B27,Sheet1!$B$1:$G$1002,4,0)</f>
        <v>31.44</v>
      </c>
      <c r="F27" s="117">
        <f>VLOOKUP($B27,Sheet1!$B$1:$G$1002,5,0)</f>
        <v>0</v>
      </c>
      <c r="G27" s="117">
        <f>VLOOKUP($B27,Sheet1!$B$1:$G$1002,6,0)</f>
        <v>3.12</v>
      </c>
      <c r="H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</row>
    <row r="28" spans="1:253" s="175" customFormat="1" ht="15.75" customHeight="1">
      <c r="A28" s="178" t="s">
        <v>63</v>
      </c>
      <c r="B28" s="179"/>
      <c r="C28" s="180"/>
      <c r="D28" s="181">
        <f>SUM(D3:D27)</f>
        <v>2167.19</v>
      </c>
      <c r="E28" s="181">
        <f>SUM(E3:E27)</f>
        <v>234.16000000000003</v>
      </c>
      <c r="F28" s="181">
        <f>SUM(F3:F27)</f>
        <v>83.97999999999999</v>
      </c>
      <c r="G28" s="181">
        <f>SUM(G3:G27)</f>
        <v>123.08000000000003</v>
      </c>
      <c r="H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</row>
    <row r="29" spans="1:253" s="175" customFormat="1" ht="15.75" customHeight="1">
      <c r="A29" s="182"/>
      <c r="B29" s="183"/>
      <c r="C29" s="184"/>
      <c r="D29" s="181"/>
      <c r="E29" s="185">
        <v>0.454</v>
      </c>
      <c r="F29" s="185">
        <v>0.33</v>
      </c>
      <c r="G29" s="185">
        <v>0.216</v>
      </c>
      <c r="H29" s="18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</row>
    <row r="30" spans="1:253" s="175" customFormat="1" ht="31.5" customHeight="1">
      <c r="A30" s="187" t="s">
        <v>64</v>
      </c>
      <c r="B30" s="188"/>
      <c r="C30" s="188"/>
      <c r="D30" s="189"/>
      <c r="E30" s="189"/>
      <c r="F30" s="189"/>
      <c r="G30" s="190"/>
      <c r="H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2" bottom="0.2" header="0.5097222222222222" footer="0.5097222222222222"/>
  <pageSetup horizontalDpi="600" verticalDpi="600" orientation="landscape" paperSize="9"/>
  <ignoredErrors>
    <ignoredError sqref="D18:G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"/>
  <sheetViews>
    <sheetView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9.875" style="176" customWidth="1"/>
    <col min="2" max="2" width="14.375" style="176" customWidth="1"/>
    <col min="3" max="3" width="28.75390625" style="176" customWidth="1"/>
    <col min="4" max="7" width="15.625" style="176" customWidth="1"/>
    <col min="8" max="8" width="12.625" style="176" bestFit="1" customWidth="1"/>
    <col min="9" max="10" width="9.00390625" style="177" customWidth="1"/>
    <col min="11" max="16384" width="9.00390625" style="176" customWidth="1"/>
  </cols>
  <sheetData>
    <row r="1" spans="1:255" s="174" customFormat="1" ht="15.75" customHeight="1">
      <c r="A1" s="148" t="s">
        <v>0</v>
      </c>
      <c r="B1" s="148"/>
      <c r="C1" s="148"/>
      <c r="D1" s="148"/>
      <c r="E1" s="148"/>
      <c r="F1" s="148"/>
      <c r="G1" s="148"/>
      <c r="H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</row>
    <row r="2" spans="1:253" s="175" customFormat="1" ht="15.75" customHeight="1">
      <c r="A2" s="102" t="s">
        <v>1</v>
      </c>
      <c r="B2" s="149" t="s">
        <v>2</v>
      </c>
      <c r="C2" s="150" t="s">
        <v>3</v>
      </c>
      <c r="D2" s="117" t="s">
        <v>4</v>
      </c>
      <c r="E2" s="117" t="s">
        <v>5</v>
      </c>
      <c r="F2" s="117" t="s">
        <v>6</v>
      </c>
      <c r="G2" s="117" t="s">
        <v>7</v>
      </c>
      <c r="H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</row>
    <row r="3" spans="1:253" s="175" customFormat="1" ht="15.75" customHeight="1">
      <c r="A3" s="151" t="s">
        <v>102</v>
      </c>
      <c r="B3" s="5" t="s">
        <v>103</v>
      </c>
      <c r="C3" s="5" t="s">
        <v>104</v>
      </c>
      <c r="D3" s="73">
        <f>VLOOKUP($B3,Sheet1!$B$1:$G$1002,3,0)</f>
        <v>176</v>
      </c>
      <c r="E3" s="73">
        <f>VLOOKUP($B3,Sheet1!$B$1:$G$1002,4,0)</f>
        <v>1.04</v>
      </c>
      <c r="F3" s="73">
        <f>VLOOKUP($B3,Sheet1!$B$1:$G$1002,5,0)</f>
        <v>8.08</v>
      </c>
      <c r="G3" s="73">
        <f>VLOOKUP($B3,Sheet1!$B$1:$G$1002,6,0)</f>
        <v>10.08</v>
      </c>
      <c r="H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</row>
    <row r="4" spans="1:253" s="175" customFormat="1" ht="15.75" customHeight="1">
      <c r="A4" s="151"/>
      <c r="B4" s="5" t="s">
        <v>105</v>
      </c>
      <c r="C4" s="108" t="s">
        <v>106</v>
      </c>
      <c r="D4" s="73">
        <f>VLOOKUP($B4,Sheet1!$B$1:$G$1002,3,0)</f>
        <v>83.76</v>
      </c>
      <c r="E4" s="73">
        <f>VLOOKUP($B4,Sheet1!$B$1:$G$1002,4,0)</f>
        <v>3.84</v>
      </c>
      <c r="F4" s="73">
        <f>VLOOKUP($B4,Sheet1!$B$1:$G$1002,5,0)</f>
        <v>5.760000000000001</v>
      </c>
      <c r="G4" s="73">
        <f>VLOOKUP($B4,Sheet1!$B$1:$G$1002,6,0)</f>
        <v>5.120000000000001</v>
      </c>
      <c r="H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</row>
    <row r="5" spans="1:253" s="175" customFormat="1" ht="15.75" customHeight="1">
      <c r="A5" s="151"/>
      <c r="B5" s="108" t="s">
        <v>107</v>
      </c>
      <c r="C5" s="108" t="s">
        <v>108</v>
      </c>
      <c r="D5" s="73">
        <f>VLOOKUP($B5,Sheet1!$B$1:$G$1002,3,0)</f>
        <v>23.36</v>
      </c>
      <c r="E5" s="73">
        <f>VLOOKUP($B5,Sheet1!$B$1:$G$1002,4,0)</f>
        <v>2.8800000000000003</v>
      </c>
      <c r="F5" s="73">
        <f>VLOOKUP($B5,Sheet1!$B$1:$G$1002,5,0)</f>
        <v>1.04</v>
      </c>
      <c r="G5" s="73">
        <f>VLOOKUP($B5,Sheet1!$B$1:$G$1002,6,0)</f>
        <v>1.04</v>
      </c>
      <c r="H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</row>
    <row r="6" spans="1:253" s="175" customFormat="1" ht="15.75" customHeight="1">
      <c r="A6" s="151"/>
      <c r="B6" s="108" t="s">
        <v>72</v>
      </c>
      <c r="C6" s="5" t="s">
        <v>109</v>
      </c>
      <c r="D6" s="73">
        <f>VLOOKUP($B6,Sheet1!$B$1:$G$1002,3,0)</f>
        <v>25.4</v>
      </c>
      <c r="E6" s="73">
        <f>VLOOKUP($B6,Sheet1!$B$1:$G$1002,4,0)</f>
        <v>0.6</v>
      </c>
      <c r="F6" s="73">
        <f>VLOOKUP($B6,Sheet1!$B$1:$G$1002,5,0)</f>
        <v>2</v>
      </c>
      <c r="G6" s="73">
        <f>VLOOKUP($B6,Sheet1!$B$1:$G$1002,6,0)</f>
        <v>1.5</v>
      </c>
      <c r="H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</row>
    <row r="7" spans="1:253" s="175" customFormat="1" ht="15.75" customHeight="1">
      <c r="A7" s="151"/>
      <c r="B7" s="5" t="s">
        <v>17</v>
      </c>
      <c r="C7" s="152"/>
      <c r="D7" s="73">
        <f>VLOOKUP($B7,Sheet1!$B$1:$G$1002,3,0)</f>
        <v>140.8</v>
      </c>
      <c r="E7" s="73">
        <f>VLOOKUP($B7,Sheet1!$B$1:$G$1002,4,0)</f>
        <v>31.44</v>
      </c>
      <c r="F7" s="73">
        <f>VLOOKUP($B7,Sheet1!$B$1:$G$1002,5,0)</f>
        <v>0</v>
      </c>
      <c r="G7" s="73">
        <f>VLOOKUP($B7,Sheet1!$B$1:$G$1002,6,0)</f>
        <v>3.12</v>
      </c>
      <c r="H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s="175" customFormat="1" ht="15.75" customHeight="1">
      <c r="A8" s="151" t="s">
        <v>110</v>
      </c>
      <c r="B8" s="5" t="s">
        <v>111</v>
      </c>
      <c r="C8" s="108" t="s">
        <v>112</v>
      </c>
      <c r="D8" s="73">
        <f>VLOOKUP($B8,Sheet1!$B$1:$G$1002,3,0)</f>
        <v>84</v>
      </c>
      <c r="E8" s="73">
        <f>VLOOKUP($B8,Sheet1!$B$1:$G$1002,4,0)</f>
        <v>0.96</v>
      </c>
      <c r="F8" s="73">
        <f>VLOOKUP($B8,Sheet1!$B$1:$G$1002,5,0)</f>
        <v>2.9600000000000004</v>
      </c>
      <c r="G8" s="73">
        <f>VLOOKUP($B8,Sheet1!$B$1:$G$1002,6,0)</f>
        <v>13.440000000000001</v>
      </c>
      <c r="H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</row>
    <row r="9" spans="1:253" s="175" customFormat="1" ht="15.75" customHeight="1">
      <c r="A9" s="151"/>
      <c r="B9" s="5" t="s">
        <v>113</v>
      </c>
      <c r="C9" s="5" t="s">
        <v>114</v>
      </c>
      <c r="D9" s="73">
        <f>VLOOKUP($B9,Sheet1!$B$1:$G$1002,3,0)</f>
        <v>123.2</v>
      </c>
      <c r="E9" s="73">
        <f>VLOOKUP($B9,Sheet1!$B$1:$G$1002,4,0)</f>
        <v>5.3</v>
      </c>
      <c r="F9" s="73">
        <f>VLOOKUP($B9,Sheet1!$B$1:$G$1002,5,0)</f>
        <v>11</v>
      </c>
      <c r="G9" s="73">
        <f>VLOOKUP($B9,Sheet1!$B$1:$G$1002,6,0)</f>
        <v>11</v>
      </c>
      <c r="H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</row>
    <row r="10" spans="1:253" s="175" customFormat="1" ht="15.75" customHeight="1">
      <c r="A10" s="151"/>
      <c r="B10" s="108" t="s">
        <v>70</v>
      </c>
      <c r="C10" s="5" t="s">
        <v>71</v>
      </c>
      <c r="D10" s="73">
        <f>VLOOKUP($B10,Sheet1!$B$1:$G$1002,3,0)</f>
        <v>32.2</v>
      </c>
      <c r="E10" s="73">
        <f>VLOOKUP($B10,Sheet1!$B$1:$G$1002,4,0)</f>
        <v>1.9</v>
      </c>
      <c r="F10" s="73">
        <f>VLOOKUP($B10,Sheet1!$B$1:$G$1002,5,0)</f>
        <v>2.6</v>
      </c>
      <c r="G10" s="73">
        <f>VLOOKUP($B10,Sheet1!$B$1:$G$1002,6,0)</f>
        <v>1</v>
      </c>
      <c r="H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</row>
    <row r="11" spans="1:253" s="175" customFormat="1" ht="15.75" customHeight="1">
      <c r="A11" s="151"/>
      <c r="B11" s="152" t="s">
        <v>15</v>
      </c>
      <c r="C11" s="5" t="s">
        <v>16</v>
      </c>
      <c r="D11" s="73">
        <f>VLOOKUP($B11,Sheet1!$B$1:$G$1002,3,0)</f>
        <v>14.2</v>
      </c>
      <c r="E11" s="73">
        <f>VLOOKUP($B11,Sheet1!$B$1:$G$1002,4,0)</f>
        <v>0.7</v>
      </c>
      <c r="F11" s="73">
        <f>VLOOKUP($B11,Sheet1!$B$1:$G$1002,5,0)</f>
        <v>0.8</v>
      </c>
      <c r="G11" s="73">
        <f>VLOOKUP($B11,Sheet1!$B$1:$G$1002,6,0)</f>
        <v>1.2</v>
      </c>
      <c r="H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</row>
    <row r="12" spans="1:253" s="175" customFormat="1" ht="15.75" customHeight="1">
      <c r="A12" s="151"/>
      <c r="B12" s="5" t="s">
        <v>17</v>
      </c>
      <c r="C12" s="152"/>
      <c r="D12" s="73">
        <f>VLOOKUP($B12,Sheet1!$B$1:$G$1002,3,0)</f>
        <v>140.8</v>
      </c>
      <c r="E12" s="73">
        <f>VLOOKUP($B12,Sheet1!$B$1:$G$1002,4,0)</f>
        <v>31.44</v>
      </c>
      <c r="F12" s="73">
        <f>VLOOKUP($B12,Sheet1!$B$1:$G$1002,5,0)</f>
        <v>0</v>
      </c>
      <c r="G12" s="73">
        <f>VLOOKUP($B12,Sheet1!$B$1:$G$1002,6,0)</f>
        <v>3.12</v>
      </c>
      <c r="H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</row>
    <row r="13" spans="1:253" s="175" customFormat="1" ht="15.75" customHeight="1">
      <c r="A13" s="151" t="s">
        <v>115</v>
      </c>
      <c r="B13" s="108" t="s">
        <v>116</v>
      </c>
      <c r="C13" s="108" t="s">
        <v>117</v>
      </c>
      <c r="D13" s="73">
        <f>VLOOKUP($B13,Sheet1!$B$1:$G$1002,3,0)</f>
        <v>131.04000000000002</v>
      </c>
      <c r="E13" s="73">
        <f>VLOOKUP($B13,Sheet1!$B$1:$G$1002,4,0)</f>
        <v>6.720000000000001</v>
      </c>
      <c r="F13" s="73">
        <f>VLOOKUP($B13,Sheet1!$B$1:$G$1002,5,0)</f>
        <v>7.920000000000001</v>
      </c>
      <c r="G13" s="73">
        <f>VLOOKUP($B13,Sheet1!$B$1:$G$1002,6,0)</f>
        <v>6.720000000000001</v>
      </c>
      <c r="H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</row>
    <row r="14" spans="1:253" s="175" customFormat="1" ht="15.75" customHeight="1">
      <c r="A14" s="151"/>
      <c r="B14" s="118" t="s">
        <v>118</v>
      </c>
      <c r="C14" s="118" t="s">
        <v>119</v>
      </c>
      <c r="D14" s="73">
        <f>VLOOKUP($B14,Sheet1!$B$1:$G$1002,3,0)</f>
        <v>119.2</v>
      </c>
      <c r="E14" s="73">
        <f>VLOOKUP($B14,Sheet1!$B$1:$G$1002,4,0)</f>
        <v>3.44</v>
      </c>
      <c r="F14" s="73">
        <f>VLOOKUP($B14,Sheet1!$B$1:$G$1002,5,0)</f>
        <v>7.120000000000001</v>
      </c>
      <c r="G14" s="73">
        <f>VLOOKUP($B14,Sheet1!$B$1:$G$1002,6,0)</f>
        <v>11.840000000000002</v>
      </c>
      <c r="H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</row>
    <row r="15" spans="1:253" s="175" customFormat="1" ht="15.75" customHeight="1">
      <c r="A15" s="151"/>
      <c r="B15" s="118" t="s">
        <v>120</v>
      </c>
      <c r="C15" s="118" t="s">
        <v>121</v>
      </c>
      <c r="D15" s="73">
        <f>VLOOKUP($B15,Sheet1!$B$1:$G$1002,3,0)</f>
        <v>110.56</v>
      </c>
      <c r="E15" s="73">
        <f>VLOOKUP($B15,Sheet1!$B$1:$G$1002,4,0)</f>
        <v>5.6</v>
      </c>
      <c r="F15" s="73">
        <f>VLOOKUP($B15,Sheet1!$B$1:$G$1002,5,0)</f>
        <v>8.64</v>
      </c>
      <c r="G15" s="73">
        <f>VLOOKUP($B15,Sheet1!$B$1:$G$1002,6,0)</f>
        <v>4.08</v>
      </c>
      <c r="H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</row>
    <row r="16" spans="1:253" s="175" customFormat="1" ht="15.75" customHeight="1">
      <c r="A16" s="151"/>
      <c r="B16" s="108" t="s">
        <v>122</v>
      </c>
      <c r="C16" s="143" t="s">
        <v>123</v>
      </c>
      <c r="D16" s="6">
        <v>26.5</v>
      </c>
      <c r="E16" s="6">
        <v>3.9</v>
      </c>
      <c r="F16" s="6">
        <v>0.6</v>
      </c>
      <c r="G16" s="6">
        <v>1.5</v>
      </c>
      <c r="H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</row>
    <row r="17" spans="1:253" s="175" customFormat="1" ht="15.75" customHeight="1">
      <c r="A17" s="151"/>
      <c r="B17" s="5" t="s">
        <v>17</v>
      </c>
      <c r="C17" s="108"/>
      <c r="D17" s="73">
        <f>VLOOKUP($B17,Sheet1!$B$1:$G$1002,3,0)</f>
        <v>140.8</v>
      </c>
      <c r="E17" s="73">
        <f>VLOOKUP($B17,Sheet1!$B$1:$G$1002,4,0)</f>
        <v>31.44</v>
      </c>
      <c r="F17" s="73">
        <f>VLOOKUP($B17,Sheet1!$B$1:$G$1002,5,0)</f>
        <v>0</v>
      </c>
      <c r="G17" s="73">
        <f>VLOOKUP($B17,Sheet1!$B$1:$G$1002,6,0)</f>
        <v>3.12</v>
      </c>
      <c r="H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</row>
    <row r="18" spans="1:253" s="175" customFormat="1" ht="15.75" customHeight="1">
      <c r="A18" s="151" t="s">
        <v>124</v>
      </c>
      <c r="B18" s="5" t="s">
        <v>125</v>
      </c>
      <c r="C18" s="108" t="s">
        <v>20</v>
      </c>
      <c r="D18" s="73">
        <f>VLOOKUP($B18,Sheet1!$B$1:$G$1002,3,0)</f>
        <v>158.4</v>
      </c>
      <c r="E18" s="73">
        <f>VLOOKUP($B18,Sheet1!$B$1:$G$1002,4,0)</f>
        <v>0</v>
      </c>
      <c r="F18" s="73">
        <f>VLOOKUP($B18,Sheet1!$B$1:$G$1002,5,0)</f>
        <v>11.04</v>
      </c>
      <c r="G18" s="73">
        <f>VLOOKUP($B18,Sheet1!$B$1:$G$1002,6,0)</f>
        <v>14.72</v>
      </c>
      <c r="H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</row>
    <row r="19" spans="1:253" s="175" customFormat="1" ht="15.75" customHeight="1">
      <c r="A19" s="151"/>
      <c r="B19" s="5" t="s">
        <v>126</v>
      </c>
      <c r="C19" s="5" t="s">
        <v>127</v>
      </c>
      <c r="D19" s="73">
        <f>VLOOKUP($B19,Sheet1!$B$1:$G$1002,3,0)</f>
        <v>75.5</v>
      </c>
      <c r="E19" s="73">
        <f>VLOOKUP($B19,Sheet1!$B$1:$G$1002,4,0)</f>
        <v>5.7</v>
      </c>
      <c r="F19" s="73">
        <f>VLOOKUP($B19,Sheet1!$B$1:$G$1002,5,0)</f>
        <v>4.9</v>
      </c>
      <c r="G19" s="73">
        <f>VLOOKUP($B19,Sheet1!$B$1:$G$1002,6,0)</f>
        <v>4.2</v>
      </c>
      <c r="H19" s="160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</row>
    <row r="20" spans="1:253" s="175" customFormat="1" ht="15.75" customHeight="1">
      <c r="A20" s="151"/>
      <c r="B20" s="5" t="s">
        <v>128</v>
      </c>
      <c r="C20" s="5" t="s">
        <v>129</v>
      </c>
      <c r="D20" s="73">
        <f>VLOOKUP($B20,Sheet1!$B$1:$G$1002,3,0)</f>
        <v>131.20000000000002</v>
      </c>
      <c r="E20" s="73">
        <f>VLOOKUP($B20,Sheet1!$B$1:$G$1002,4,0)</f>
        <v>5.36</v>
      </c>
      <c r="F20" s="73">
        <f>VLOOKUP($B20,Sheet1!$B$1:$G$1002,5,0)</f>
        <v>7.2</v>
      </c>
      <c r="G20" s="73">
        <f>VLOOKUP($B20,Sheet1!$B$1:$G$1002,6,0)</f>
        <v>1.04</v>
      </c>
      <c r="H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</row>
    <row r="21" spans="1:253" s="175" customFormat="1" ht="15.75" customHeight="1">
      <c r="A21" s="151"/>
      <c r="B21" s="118" t="s">
        <v>130</v>
      </c>
      <c r="C21" s="5" t="s">
        <v>131</v>
      </c>
      <c r="D21" s="73">
        <f>VLOOKUP($B21,Sheet1!$B$1:$G$1002,3,0)</f>
        <v>37</v>
      </c>
      <c r="E21" s="73">
        <f>VLOOKUP($B21,Sheet1!$B$1:$G$1002,4,0)</f>
        <v>1.8</v>
      </c>
      <c r="F21" s="73">
        <f>VLOOKUP($B21,Sheet1!$B$1:$G$1002,5,0)</f>
        <v>2.7</v>
      </c>
      <c r="G21" s="73">
        <f>VLOOKUP($B21,Sheet1!$B$1:$G$1002,6,0)</f>
        <v>1.9</v>
      </c>
      <c r="H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</row>
    <row r="22" spans="1:253" s="175" customFormat="1" ht="15.75" customHeight="1">
      <c r="A22" s="151"/>
      <c r="B22" s="5" t="s">
        <v>17</v>
      </c>
      <c r="C22" s="152"/>
      <c r="D22" s="73">
        <f>VLOOKUP($B22,Sheet1!$B$1:$G$1002,3,0)</f>
        <v>140.8</v>
      </c>
      <c r="E22" s="73">
        <f>VLOOKUP($B22,Sheet1!$B$1:$G$1002,4,0)</f>
        <v>31.44</v>
      </c>
      <c r="F22" s="73">
        <f>VLOOKUP($B22,Sheet1!$B$1:$G$1002,5,0)</f>
        <v>0</v>
      </c>
      <c r="G22" s="73">
        <f>VLOOKUP($B22,Sheet1!$B$1:$G$1002,6,0)</f>
        <v>3.12</v>
      </c>
      <c r="H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</row>
    <row r="23" spans="1:253" s="175" customFormat="1" ht="15.75" customHeight="1">
      <c r="A23" s="151" t="s">
        <v>132</v>
      </c>
      <c r="B23" s="152" t="s">
        <v>75</v>
      </c>
      <c r="C23" s="5" t="s">
        <v>76</v>
      </c>
      <c r="D23" s="102">
        <v>79.2</v>
      </c>
      <c r="E23" s="102">
        <v>0</v>
      </c>
      <c r="F23" s="102">
        <v>1.6</v>
      </c>
      <c r="G23" s="102">
        <v>16</v>
      </c>
      <c r="H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</row>
    <row r="24" spans="1:253" s="175" customFormat="1" ht="15.75" customHeight="1">
      <c r="A24" s="151"/>
      <c r="B24" s="5" t="s">
        <v>133</v>
      </c>
      <c r="C24" s="108" t="s">
        <v>134</v>
      </c>
      <c r="D24" s="73">
        <f>VLOOKUP($B24,Sheet1!$B$1:$G$1002,3,0)</f>
        <v>144</v>
      </c>
      <c r="E24" s="73">
        <f>VLOOKUP($B24,Sheet1!$B$1:$G$1002,4,0)</f>
        <v>12.32</v>
      </c>
      <c r="F24" s="73">
        <f>VLOOKUP($B24,Sheet1!$B$1:$G$1002,5,0)</f>
        <v>9.600000000000001</v>
      </c>
      <c r="G24" s="73">
        <f>VLOOKUP($B24,Sheet1!$B$1:$G$1002,6,0)</f>
        <v>2.38</v>
      </c>
      <c r="H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</row>
    <row r="25" spans="1:253" s="175" customFormat="1" ht="15.75" customHeight="1">
      <c r="A25" s="151"/>
      <c r="B25" s="118" t="s">
        <v>135</v>
      </c>
      <c r="C25" s="5" t="s">
        <v>136</v>
      </c>
      <c r="D25" s="73">
        <f>VLOOKUP($B25,Sheet1!$B$1:$G$1002,3,0)</f>
        <v>32.2</v>
      </c>
      <c r="E25" s="73">
        <f>VLOOKUP($B25,Sheet1!$B$1:$G$1002,4,0)</f>
        <v>1.9</v>
      </c>
      <c r="F25" s="73">
        <f>VLOOKUP($B25,Sheet1!$B$1:$G$1002,5,0)</f>
        <v>2.6</v>
      </c>
      <c r="G25" s="73">
        <f>VLOOKUP($B25,Sheet1!$B$1:$G$1002,6,0)</f>
        <v>1</v>
      </c>
      <c r="H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</row>
    <row r="26" spans="1:253" s="175" customFormat="1" ht="15.75" customHeight="1">
      <c r="A26" s="151"/>
      <c r="B26" s="108" t="s">
        <v>85</v>
      </c>
      <c r="C26" s="5" t="s">
        <v>86</v>
      </c>
      <c r="D26" s="73">
        <f>VLOOKUP($B26,Sheet1!$B$1:$G$1002,3,0)</f>
        <v>20</v>
      </c>
      <c r="E26" s="73">
        <f>VLOOKUP($B26,Sheet1!$B$1:$G$1002,4,0)</f>
        <v>4</v>
      </c>
      <c r="F26" s="73">
        <f>VLOOKUP($B26,Sheet1!$B$1:$G$1002,5,0)</f>
        <v>0.3</v>
      </c>
      <c r="G26" s="73">
        <f>VLOOKUP($B26,Sheet1!$B$1:$G$1002,6,0)</f>
        <v>0.4</v>
      </c>
      <c r="H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</row>
    <row r="27" spans="1:253" s="175" customFormat="1" ht="15.75" customHeight="1">
      <c r="A27" s="151"/>
      <c r="B27" s="5" t="s">
        <v>17</v>
      </c>
      <c r="C27" s="152"/>
      <c r="D27" s="73">
        <f>VLOOKUP($B27,Sheet1!$B$1:$G$1002,3,0)</f>
        <v>140.8</v>
      </c>
      <c r="E27" s="73">
        <f>VLOOKUP($B27,Sheet1!$B$1:$G$1002,4,0)</f>
        <v>31.44</v>
      </c>
      <c r="F27" s="73">
        <f>VLOOKUP($B27,Sheet1!$B$1:$G$1002,5,0)</f>
        <v>0</v>
      </c>
      <c r="G27" s="73">
        <f>VLOOKUP($B27,Sheet1!$B$1:$G$1002,6,0)</f>
        <v>3.12</v>
      </c>
      <c r="H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</row>
    <row r="28" spans="1:253" s="175" customFormat="1" ht="15.75" customHeight="1">
      <c r="A28" s="178" t="s">
        <v>63</v>
      </c>
      <c r="B28" s="179"/>
      <c r="C28" s="180"/>
      <c r="D28" s="181">
        <f>SUM(D3:D27)</f>
        <v>2330.92</v>
      </c>
      <c r="E28" s="181">
        <f>SUM(E3:E27)</f>
        <v>225.16</v>
      </c>
      <c r="F28" s="181">
        <f>SUM(F3:F27)</f>
        <v>98.46</v>
      </c>
      <c r="G28" s="181">
        <f>SUM(G3:G27)</f>
        <v>125.76000000000003</v>
      </c>
      <c r="H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</row>
    <row r="29" spans="1:253" s="175" customFormat="1" ht="15.75" customHeight="1">
      <c r="A29" s="182"/>
      <c r="B29" s="183"/>
      <c r="C29" s="184"/>
      <c r="D29" s="181"/>
      <c r="E29" s="185">
        <v>0.432</v>
      </c>
      <c r="F29" s="185">
        <v>0.35</v>
      </c>
      <c r="G29" s="185">
        <v>0.218</v>
      </c>
      <c r="H29" s="18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</row>
    <row r="30" spans="1:253" s="175" customFormat="1" ht="31.5" customHeight="1">
      <c r="A30" s="187" t="s">
        <v>64</v>
      </c>
      <c r="B30" s="188"/>
      <c r="C30" s="188"/>
      <c r="D30" s="189"/>
      <c r="E30" s="189"/>
      <c r="F30" s="189"/>
      <c r="G30" s="190"/>
      <c r="H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13888888888889" right="0.7513888888888889" top="0.6048611111111111" bottom="0.6048611111111111" header="0.5076388888888889" footer="0.507638888888888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9"/>
  <sheetViews>
    <sheetView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47" customWidth="1"/>
    <col min="2" max="2" width="14.375" style="147" customWidth="1"/>
    <col min="3" max="3" width="28.75390625" style="147" customWidth="1"/>
    <col min="4" max="7" width="15.625" style="147" customWidth="1"/>
    <col min="8" max="8" width="12.625" style="147" bestFit="1" customWidth="1"/>
    <col min="9" max="10" width="9.00390625" style="145" customWidth="1"/>
    <col min="11" max="16384" width="9.00390625" style="147" customWidth="1"/>
  </cols>
  <sheetData>
    <row r="1" spans="1:255" s="145" customFormat="1" ht="15.75" customHeight="1">
      <c r="A1" s="148" t="s">
        <v>0</v>
      </c>
      <c r="B1" s="148"/>
      <c r="C1" s="148"/>
      <c r="D1" s="148"/>
      <c r="E1" s="148"/>
      <c r="F1" s="148"/>
      <c r="G1" s="148"/>
      <c r="H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</row>
    <row r="2" spans="1:253" s="146" customFormat="1" ht="15.75" customHeight="1">
      <c r="A2" s="117" t="s">
        <v>1</v>
      </c>
      <c r="B2" s="149" t="s">
        <v>2</v>
      </c>
      <c r="C2" s="150" t="s">
        <v>3</v>
      </c>
      <c r="D2" s="117" t="s">
        <v>4</v>
      </c>
      <c r="E2" s="117" t="s">
        <v>5</v>
      </c>
      <c r="F2" s="117" t="s">
        <v>6</v>
      </c>
      <c r="G2" s="117" t="s">
        <v>7</v>
      </c>
      <c r="H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</row>
    <row r="3" spans="1:253" s="146" customFormat="1" ht="24">
      <c r="A3" s="151" t="s">
        <v>137</v>
      </c>
      <c r="B3" s="5" t="s">
        <v>138</v>
      </c>
      <c r="C3" s="108" t="s">
        <v>139</v>
      </c>
      <c r="D3" s="25">
        <f>VLOOKUP($B3,Sheet1!$B$1:$G$1002,3,0)</f>
        <v>476</v>
      </c>
      <c r="E3" s="25">
        <f>VLOOKUP($B3,Sheet1!$B$1:$G$1002,4,0)</f>
        <v>55</v>
      </c>
      <c r="F3" s="25">
        <f>VLOOKUP($B3,Sheet1!$B$1:$G$1002,5,0)</f>
        <v>17.1</v>
      </c>
      <c r="G3" s="25">
        <f>VLOOKUP($B3,Sheet1!$B$1:$G$1002,6,0)</f>
        <v>21</v>
      </c>
      <c r="H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</row>
    <row r="4" spans="1:253" s="146" customFormat="1" ht="15.75" customHeight="1">
      <c r="A4" s="151"/>
      <c r="B4" s="152" t="s">
        <v>66</v>
      </c>
      <c r="C4" s="152" t="s">
        <v>140</v>
      </c>
      <c r="D4" s="25">
        <f>VLOOKUP($B4,Sheet1!$B$1:$G$1002,3,0)</f>
        <v>133.92000000000002</v>
      </c>
      <c r="E4" s="25">
        <f>VLOOKUP($B4,Sheet1!$B$1:$G$1002,4,0)</f>
        <v>3.68</v>
      </c>
      <c r="F4" s="25">
        <f>VLOOKUP($B4,Sheet1!$B$1:$G$1002,5,0)</f>
        <v>6.64</v>
      </c>
      <c r="G4" s="25">
        <f>VLOOKUP($B4,Sheet1!$B$1:$G$1002,6,0)</f>
        <v>13.680000000000001</v>
      </c>
      <c r="H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</row>
    <row r="5" spans="1:253" s="146" customFormat="1" ht="15.75" customHeight="1">
      <c r="A5" s="151"/>
      <c r="B5" s="153" t="s">
        <v>70</v>
      </c>
      <c r="C5" s="153" t="s">
        <v>71</v>
      </c>
      <c r="D5" s="25">
        <f>VLOOKUP($B5,Sheet1!$B$1:$G$1002,3,0)</f>
        <v>32.2</v>
      </c>
      <c r="E5" s="25">
        <f>VLOOKUP($B5,Sheet1!$B$1:$G$1002,4,0)</f>
        <v>1.9</v>
      </c>
      <c r="F5" s="25">
        <f>VLOOKUP($B5,Sheet1!$B$1:$G$1002,5,0)</f>
        <v>2.6</v>
      </c>
      <c r="G5" s="25">
        <f>VLOOKUP($B5,Sheet1!$B$1:$G$1002,6,0)</f>
        <v>1</v>
      </c>
      <c r="H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</row>
    <row r="6" spans="1:253" s="146" customFormat="1" ht="15.75" customHeight="1">
      <c r="A6" s="151"/>
      <c r="B6" s="152" t="s">
        <v>72</v>
      </c>
      <c r="C6" s="152" t="s">
        <v>109</v>
      </c>
      <c r="D6" s="25">
        <f>VLOOKUP($B6,Sheet1!$B$1:$G$1002,3,0)</f>
        <v>25.4</v>
      </c>
      <c r="E6" s="25">
        <f>VLOOKUP($B6,Sheet1!$B$1:$G$1002,4,0)</f>
        <v>0.6</v>
      </c>
      <c r="F6" s="25">
        <f>VLOOKUP($B6,Sheet1!$B$1:$G$1002,5,0)</f>
        <v>2</v>
      </c>
      <c r="G6" s="25">
        <f>VLOOKUP($B6,Sheet1!$B$1:$G$1002,6,0)</f>
        <v>1.5</v>
      </c>
      <c r="H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</row>
    <row r="7" spans="1:253" s="146" customFormat="1" ht="15.75" customHeight="1">
      <c r="A7" s="151" t="s">
        <v>141</v>
      </c>
      <c r="B7" s="154" t="s">
        <v>142</v>
      </c>
      <c r="C7" s="155" t="s">
        <v>143</v>
      </c>
      <c r="D7" s="4">
        <v>124.80000000000001</v>
      </c>
      <c r="E7" s="4">
        <v>5.28</v>
      </c>
      <c r="F7" s="4">
        <v>6.08</v>
      </c>
      <c r="G7" s="4">
        <v>12.8</v>
      </c>
      <c r="H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</row>
    <row r="8" spans="1:253" s="146" customFormat="1" ht="15.75" customHeight="1">
      <c r="A8" s="151"/>
      <c r="B8" s="156" t="s">
        <v>144</v>
      </c>
      <c r="C8" s="5" t="s">
        <v>145</v>
      </c>
      <c r="D8" s="25">
        <f>VLOOKUP($B8,Sheet1!$B$1:$G$1002,3,0)</f>
        <v>47.92</v>
      </c>
      <c r="E8" s="25">
        <f>VLOOKUP($B8,Sheet1!$B$1:$G$1002,4,0)</f>
        <v>5.120000000000001</v>
      </c>
      <c r="F8" s="25">
        <f>VLOOKUP($B8,Sheet1!$B$1:$G$1002,5,0)</f>
        <v>1.52</v>
      </c>
      <c r="G8" s="25">
        <f>VLOOKUP($B8,Sheet1!$B$1:$G$1002,6,0)</f>
        <v>4.4</v>
      </c>
      <c r="H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</row>
    <row r="9" spans="1:253" s="146" customFormat="1" ht="15.75" customHeight="1">
      <c r="A9" s="151"/>
      <c r="B9" s="157" t="s">
        <v>120</v>
      </c>
      <c r="C9" s="157" t="s">
        <v>121</v>
      </c>
      <c r="D9" s="25">
        <f>VLOOKUP($B9,Sheet1!$B$1:$G$1002,3,0)</f>
        <v>110.56</v>
      </c>
      <c r="E9" s="25">
        <f>VLOOKUP($B9,Sheet1!$B$1:$G$1002,4,0)</f>
        <v>5.6</v>
      </c>
      <c r="F9" s="25">
        <f>VLOOKUP($B9,Sheet1!$B$1:$G$1002,5,0)</f>
        <v>8.64</v>
      </c>
      <c r="G9" s="25">
        <f>VLOOKUP($B9,Sheet1!$B$1:$G$1002,6,0)</f>
        <v>4.08</v>
      </c>
      <c r="H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</row>
    <row r="10" spans="1:253" s="146" customFormat="1" ht="15.75" customHeight="1">
      <c r="A10" s="151"/>
      <c r="B10" s="152" t="s">
        <v>146</v>
      </c>
      <c r="C10" s="5" t="s">
        <v>147</v>
      </c>
      <c r="D10" s="25">
        <f>VLOOKUP($B10,Sheet1!$B$1:$G$1002,3,0)</f>
        <v>20</v>
      </c>
      <c r="E10" s="25">
        <f>VLOOKUP($B10,Sheet1!$B$1:$G$1002,4,0)</f>
        <v>4</v>
      </c>
      <c r="F10" s="25">
        <f>VLOOKUP($B10,Sheet1!$B$1:$G$1002,5,0)</f>
        <v>0.3</v>
      </c>
      <c r="G10" s="25">
        <f>VLOOKUP($B10,Sheet1!$B$1:$G$1002,6,0)</f>
        <v>0.4</v>
      </c>
      <c r="H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</row>
    <row r="11" spans="1:253" s="146" customFormat="1" ht="15.75" customHeight="1">
      <c r="A11" s="151"/>
      <c r="B11" s="5" t="s">
        <v>17</v>
      </c>
      <c r="C11" s="152"/>
      <c r="D11" s="25">
        <f>VLOOKUP($B11,Sheet1!$B$1:$G$1002,3,0)</f>
        <v>140.8</v>
      </c>
      <c r="E11" s="25">
        <f>VLOOKUP($B11,Sheet1!$B$1:$G$1002,4,0)</f>
        <v>31.44</v>
      </c>
      <c r="F11" s="25">
        <f>VLOOKUP($B11,Sheet1!$B$1:$G$1002,5,0)</f>
        <v>0</v>
      </c>
      <c r="G11" s="25">
        <f>VLOOKUP($B11,Sheet1!$B$1:$G$1002,6,0)</f>
        <v>3.12</v>
      </c>
      <c r="H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</row>
    <row r="12" spans="1:253" s="146" customFormat="1" ht="15.75" customHeight="1">
      <c r="A12" s="151" t="s">
        <v>148</v>
      </c>
      <c r="B12" s="158" t="s">
        <v>149</v>
      </c>
      <c r="C12" s="108" t="s">
        <v>150</v>
      </c>
      <c r="D12" s="25">
        <f>VLOOKUP($B12,Sheet1!$B$1:$G$1002,3,0)</f>
        <v>296.8</v>
      </c>
      <c r="E12" s="25">
        <f>VLOOKUP($B12,Sheet1!$B$1:$G$1002,4,0)</f>
        <v>4</v>
      </c>
      <c r="F12" s="25">
        <f>VLOOKUP($B12,Sheet1!$B$1:$G$1002,5,0)</f>
        <v>17.3</v>
      </c>
      <c r="G12" s="25">
        <f>VLOOKUP($B12,Sheet1!$B$1:$G$1002,6,0)</f>
        <v>11.3</v>
      </c>
      <c r="H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</row>
    <row r="13" spans="1:253" s="146" customFormat="1" ht="15.75" customHeight="1">
      <c r="A13" s="151"/>
      <c r="B13" s="143" t="s">
        <v>151</v>
      </c>
      <c r="C13" s="108" t="s">
        <v>152</v>
      </c>
      <c r="D13" s="25">
        <f>VLOOKUP($B13,Sheet1!$B$1:$G$1002,3,0)</f>
        <v>54.8</v>
      </c>
      <c r="E13" s="25">
        <f>VLOOKUP($B13,Sheet1!$B$1:$G$1002,4,0)</f>
        <v>4.720000000000001</v>
      </c>
      <c r="F13" s="25">
        <f>VLOOKUP($B13,Sheet1!$B$1:$G$1002,5,0)</f>
        <v>2.64</v>
      </c>
      <c r="G13" s="25">
        <f>VLOOKUP($B13,Sheet1!$B$1:$G$1002,6,0)</f>
        <v>4</v>
      </c>
      <c r="H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</row>
    <row r="14" spans="1:253" s="146" customFormat="1" ht="15.75" customHeight="1">
      <c r="A14" s="151"/>
      <c r="B14" s="152" t="s">
        <v>153</v>
      </c>
      <c r="C14" s="108" t="s">
        <v>154</v>
      </c>
      <c r="D14" s="25">
        <f>VLOOKUP($B14,Sheet1!$B$1:$G$1002,3,0)</f>
        <v>21</v>
      </c>
      <c r="E14" s="25">
        <f>VLOOKUP($B14,Sheet1!$B$1:$G$1002,4,0)</f>
        <v>3.9</v>
      </c>
      <c r="F14" s="25">
        <f>VLOOKUP($B14,Sheet1!$B$1:$G$1002,5,0)</f>
        <v>0.3</v>
      </c>
      <c r="G14" s="25">
        <f>VLOOKUP($B14,Sheet1!$B$1:$G$1002,6,0)</f>
        <v>1.9</v>
      </c>
      <c r="H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</row>
    <row r="15" spans="1:253" s="146" customFormat="1" ht="15.75" customHeight="1">
      <c r="A15" s="151"/>
      <c r="B15" s="159" t="s">
        <v>155</v>
      </c>
      <c r="C15" s="108" t="s">
        <v>156</v>
      </c>
      <c r="D15" s="25">
        <f>VLOOKUP($B15,Sheet1!$B$1:$G$1002,3,0)</f>
        <v>11.7</v>
      </c>
      <c r="E15" s="25">
        <f>VLOOKUP($B15,Sheet1!$B$1:$G$1002,4,0)</f>
        <v>1.1</v>
      </c>
      <c r="F15" s="25">
        <f>VLOOKUP($B15,Sheet1!$B$1:$G$1002,5,0)</f>
        <v>0.7</v>
      </c>
      <c r="G15" s="25">
        <f>VLOOKUP($B15,Sheet1!$B$1:$G$1002,6,0)</f>
        <v>0.6</v>
      </c>
      <c r="H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</row>
    <row r="16" spans="1:253" s="146" customFormat="1" ht="15.75" customHeight="1">
      <c r="A16" s="151"/>
      <c r="B16" s="143" t="s">
        <v>17</v>
      </c>
      <c r="C16" s="152"/>
      <c r="D16" s="25">
        <f>VLOOKUP($B16,Sheet1!$B$1:$G$1002,3,0)</f>
        <v>140.8</v>
      </c>
      <c r="E16" s="25">
        <f>VLOOKUP($B16,Sheet1!$B$1:$G$1002,4,0)</f>
        <v>31.44</v>
      </c>
      <c r="F16" s="25">
        <f>VLOOKUP($B16,Sheet1!$B$1:$G$1002,5,0)</f>
        <v>0</v>
      </c>
      <c r="G16" s="25">
        <f>VLOOKUP($B16,Sheet1!$B$1:$G$1002,6,0)</f>
        <v>3.12</v>
      </c>
      <c r="H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</row>
    <row r="17" spans="1:253" s="146" customFormat="1" ht="15.75" customHeight="1">
      <c r="A17" s="151" t="s">
        <v>157</v>
      </c>
      <c r="B17" s="143" t="s">
        <v>158</v>
      </c>
      <c r="C17" s="5" t="s">
        <v>10</v>
      </c>
      <c r="D17" s="25">
        <f>VLOOKUP($B17,Sheet1!$B$1:$G$1002,3,0)</f>
        <v>136</v>
      </c>
      <c r="E17" s="25">
        <f>VLOOKUP($B17,Sheet1!$B$1:$G$1002,4,0)</f>
        <v>3.68</v>
      </c>
      <c r="F17" s="25">
        <f>VLOOKUP($B17,Sheet1!$B$1:$G$1002,5,0)</f>
        <v>8.48</v>
      </c>
      <c r="G17" s="25">
        <f>VLOOKUP($B17,Sheet1!$B$1:$G$1002,6,0)</f>
        <v>11.520000000000001</v>
      </c>
      <c r="H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</row>
    <row r="18" spans="1:253" s="146" customFormat="1" ht="12">
      <c r="A18" s="151"/>
      <c r="B18" s="143" t="s">
        <v>159</v>
      </c>
      <c r="C18" s="5" t="s">
        <v>160</v>
      </c>
      <c r="D18" s="25">
        <f>VLOOKUP($B18,Sheet1!$B$1:$G$1002,3,0)</f>
        <v>130.4</v>
      </c>
      <c r="E18" s="25">
        <f>VLOOKUP($B18,Sheet1!$B$1:$G$1002,4,0)</f>
        <v>9.68</v>
      </c>
      <c r="F18" s="25">
        <f>VLOOKUP($B18,Sheet1!$B$1:$G$1002,5,0)</f>
        <v>4.24</v>
      </c>
      <c r="G18" s="25">
        <f>VLOOKUP($B18,Sheet1!$B$1:$G$1002,6,0)</f>
        <v>9.68</v>
      </c>
      <c r="H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</row>
    <row r="19" spans="1:253" s="146" customFormat="1" ht="15.75" customHeight="1">
      <c r="A19" s="151"/>
      <c r="B19" s="143" t="s">
        <v>161</v>
      </c>
      <c r="C19" s="108" t="s">
        <v>162</v>
      </c>
      <c r="D19" s="25">
        <f>VLOOKUP($B19,Sheet1!$B$1:$G$1002,3,0)</f>
        <v>51.2</v>
      </c>
      <c r="E19" s="25">
        <f>VLOOKUP($B19,Sheet1!$B$1:$G$1002,4,0)</f>
        <v>5.1</v>
      </c>
      <c r="F19" s="25">
        <f>VLOOKUP($B19,Sheet1!$B$1:$G$1002,5,0)</f>
        <v>3.5</v>
      </c>
      <c r="G19" s="25">
        <f>VLOOKUP($B19,Sheet1!$B$1:$G$1002,6,0)</f>
        <v>1</v>
      </c>
      <c r="H19" s="160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</row>
    <row r="20" spans="1:253" s="146" customFormat="1" ht="15.75" customHeight="1">
      <c r="A20" s="151"/>
      <c r="B20" s="152" t="s">
        <v>15</v>
      </c>
      <c r="C20" s="5" t="s">
        <v>16</v>
      </c>
      <c r="D20" s="25">
        <f>VLOOKUP($B20,Sheet1!$B$1:$G$1002,3,0)</f>
        <v>14.2</v>
      </c>
      <c r="E20" s="25">
        <f>VLOOKUP($B20,Sheet1!$B$1:$G$1002,4,0)</f>
        <v>0.7</v>
      </c>
      <c r="F20" s="25">
        <f>VLOOKUP($B20,Sheet1!$B$1:$G$1002,5,0)</f>
        <v>0.8</v>
      </c>
      <c r="G20" s="25">
        <f>VLOOKUP($B20,Sheet1!$B$1:$G$1002,6,0)</f>
        <v>1.2</v>
      </c>
      <c r="H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</row>
    <row r="21" spans="1:253" s="146" customFormat="1" ht="15.75" customHeight="1">
      <c r="A21" s="151"/>
      <c r="B21" s="143" t="s">
        <v>17</v>
      </c>
      <c r="C21" s="152"/>
      <c r="D21" s="25">
        <f>VLOOKUP($B21,Sheet1!$B$1:$G$1002,3,0)</f>
        <v>140.8</v>
      </c>
      <c r="E21" s="25">
        <f>VLOOKUP($B21,Sheet1!$B$1:$G$1002,4,0)</f>
        <v>31.44</v>
      </c>
      <c r="F21" s="25">
        <f>VLOOKUP($B21,Sheet1!$B$1:$G$1002,5,0)</f>
        <v>0</v>
      </c>
      <c r="G21" s="25">
        <f>VLOOKUP($B21,Sheet1!$B$1:$G$1002,6,0)</f>
        <v>3.12</v>
      </c>
      <c r="H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</row>
    <row r="22" spans="1:253" s="146" customFormat="1" ht="15.75" customHeight="1">
      <c r="A22" s="151" t="s">
        <v>163</v>
      </c>
      <c r="B22" s="152" t="s">
        <v>111</v>
      </c>
      <c r="C22" s="5" t="s">
        <v>112</v>
      </c>
      <c r="D22" s="25">
        <f>VLOOKUP($B22,Sheet1!$B$1:$G$1002,3,0)</f>
        <v>84</v>
      </c>
      <c r="E22" s="25">
        <f>VLOOKUP($B22,Sheet1!$B$1:$G$1002,4,0)</f>
        <v>0.96</v>
      </c>
      <c r="F22" s="25">
        <f>VLOOKUP($B22,Sheet1!$B$1:$G$1002,5,0)</f>
        <v>2.9600000000000004</v>
      </c>
      <c r="G22" s="25">
        <f>VLOOKUP($B22,Sheet1!$B$1:$G$1002,6,0)</f>
        <v>13.440000000000001</v>
      </c>
      <c r="H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</row>
    <row r="23" spans="1:253" s="146" customFormat="1" ht="15.75" customHeight="1">
      <c r="A23" s="151"/>
      <c r="B23" s="143" t="s">
        <v>39</v>
      </c>
      <c r="C23" s="5" t="s">
        <v>40</v>
      </c>
      <c r="D23" s="25">
        <f>VLOOKUP($B23,Sheet1!$B$1:$G$1002,3,0)</f>
        <v>69.60000000000001</v>
      </c>
      <c r="E23" s="25">
        <f>VLOOKUP($B23,Sheet1!$B$1:$G$1002,4,0)</f>
        <v>3.84</v>
      </c>
      <c r="F23" s="25">
        <f>VLOOKUP($B23,Sheet1!$B$1:$G$1002,5,0)</f>
        <v>3.44</v>
      </c>
      <c r="G23" s="25">
        <f>VLOOKUP($B23,Sheet1!$B$1:$G$1002,6,0)</f>
        <v>6.32</v>
      </c>
      <c r="H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</row>
    <row r="24" spans="1:253" s="146" customFormat="1" ht="15.75" customHeight="1">
      <c r="A24" s="151"/>
      <c r="B24" s="143" t="s">
        <v>164</v>
      </c>
      <c r="C24" s="108" t="s">
        <v>24</v>
      </c>
      <c r="D24" s="25">
        <f>VLOOKUP($B24,Sheet1!$B$1:$G$1002,3,0)</f>
        <v>112</v>
      </c>
      <c r="E24" s="25">
        <f>VLOOKUP($B24,Sheet1!$B$1:$G$1002,4,0)</f>
        <v>12.7</v>
      </c>
      <c r="F24" s="25">
        <f>VLOOKUP($B24,Sheet1!$B$1:$G$1002,5,0)</f>
        <v>6.4</v>
      </c>
      <c r="G24" s="25">
        <f>VLOOKUP($B24,Sheet1!$B$1:$G$1002,6,0)</f>
        <v>1.5</v>
      </c>
      <c r="H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</row>
    <row r="25" spans="1:253" s="146" customFormat="1" ht="15.75" customHeight="1">
      <c r="A25" s="151"/>
      <c r="B25" s="152" t="s">
        <v>165</v>
      </c>
      <c r="C25" s="5" t="s">
        <v>166</v>
      </c>
      <c r="D25" s="25">
        <f>VLOOKUP($B25,Sheet1!$B$1:$G$1002,3,0)</f>
        <v>31</v>
      </c>
      <c r="E25" s="25">
        <f>VLOOKUP($B25,Sheet1!$B$1:$G$1002,4,0)</f>
        <v>1.1</v>
      </c>
      <c r="F25" s="25">
        <f>VLOOKUP($B25,Sheet1!$B$1:$G$1002,5,0)</f>
        <v>2.4</v>
      </c>
      <c r="G25" s="25">
        <f>VLOOKUP($B25,Sheet1!$B$1:$G$1002,6,0)</f>
        <v>1.6</v>
      </c>
      <c r="H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</row>
    <row r="26" spans="1:253" s="146" customFormat="1" ht="15.75" customHeight="1">
      <c r="A26" s="151"/>
      <c r="B26" s="143" t="s">
        <v>17</v>
      </c>
      <c r="C26" s="152"/>
      <c r="D26" s="25">
        <f>VLOOKUP($B26,Sheet1!$B$1:$G$1002,3,0)</f>
        <v>140.8</v>
      </c>
      <c r="E26" s="25">
        <f>VLOOKUP($B26,Sheet1!$B$1:$G$1002,4,0)</f>
        <v>31.44</v>
      </c>
      <c r="F26" s="25">
        <f>VLOOKUP($B26,Sheet1!$B$1:$G$1002,5,0)</f>
        <v>0</v>
      </c>
      <c r="G26" s="25">
        <f>VLOOKUP($B26,Sheet1!$B$1:$G$1002,6,0)</f>
        <v>3.12</v>
      </c>
      <c r="H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</row>
    <row r="27" spans="1:253" s="146" customFormat="1" ht="15.75" customHeight="1">
      <c r="A27" s="161" t="s">
        <v>63</v>
      </c>
      <c r="B27" s="162"/>
      <c r="C27" s="163"/>
      <c r="D27" s="164">
        <f>SUM(D3:D26)</f>
        <v>2546.7000000000003</v>
      </c>
      <c r="E27" s="164">
        <f>SUM(E3:E26)</f>
        <v>258.42</v>
      </c>
      <c r="F27" s="164">
        <f>SUM(F3:F26)</f>
        <v>98.04</v>
      </c>
      <c r="G27" s="164">
        <f>SUM(G3:G26)</f>
        <v>135.4</v>
      </c>
      <c r="H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</row>
    <row r="28" spans="1:253" s="146" customFormat="1" ht="15.75" customHeight="1">
      <c r="A28" s="165"/>
      <c r="B28" s="166"/>
      <c r="C28" s="167"/>
      <c r="D28" s="164"/>
      <c r="E28" s="168">
        <v>0.44</v>
      </c>
      <c r="F28" s="168">
        <v>0.347</v>
      </c>
      <c r="G28" s="168">
        <v>0.213</v>
      </c>
      <c r="H28" s="169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</row>
    <row r="29" spans="1:253" s="146" customFormat="1" ht="31.5" customHeight="1">
      <c r="A29" s="170" t="s">
        <v>64</v>
      </c>
      <c r="B29" s="171"/>
      <c r="C29" s="171"/>
      <c r="D29" s="172"/>
      <c r="E29" s="172"/>
      <c r="F29" s="172"/>
      <c r="G29" s="173"/>
      <c r="H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</row>
  </sheetData>
  <sheetProtection/>
  <mergeCells count="9">
    <mergeCell ref="A1:G1"/>
    <mergeCell ref="A29:G29"/>
    <mergeCell ref="A3:A6"/>
    <mergeCell ref="A7:A11"/>
    <mergeCell ref="A12:A16"/>
    <mergeCell ref="A17:A21"/>
    <mergeCell ref="A22:A26"/>
    <mergeCell ref="D27:D28"/>
    <mergeCell ref="A27:C28"/>
  </mergeCells>
  <printOptions/>
  <pageMargins left="0.7513888888888889" right="0.7513888888888889" top="0.6048611111111111" bottom="0.6048611111111111" header="0.5076388888888889" footer="0.50763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7"/>
  <sheetViews>
    <sheetView workbookViewId="0" topLeftCell="A645">
      <selection activeCell="D657" sqref="D657:G657"/>
    </sheetView>
  </sheetViews>
  <sheetFormatPr defaultColWidth="19.25390625" defaultRowHeight="18" customHeight="1"/>
  <cols>
    <col min="1" max="1" width="7.50390625" style="0" customWidth="1"/>
    <col min="2" max="2" width="19.25390625" style="0" customWidth="1"/>
    <col min="3" max="3" width="31.50390625" style="0" customWidth="1"/>
  </cols>
  <sheetData>
    <row r="1" spans="1:7" ht="18" customHeight="1">
      <c r="A1" s="1"/>
      <c r="B1" s="2" t="s">
        <v>167</v>
      </c>
      <c r="C1" s="3" t="s">
        <v>143</v>
      </c>
      <c r="D1" s="4">
        <v>124.80000000000001</v>
      </c>
      <c r="E1" s="4">
        <v>5.28</v>
      </c>
      <c r="F1" s="4">
        <v>6.08</v>
      </c>
      <c r="G1" s="4">
        <v>12.8</v>
      </c>
    </row>
    <row r="2" spans="1:7" ht="18" customHeight="1">
      <c r="A2" s="1"/>
      <c r="B2" s="5" t="s">
        <v>168</v>
      </c>
      <c r="C2" s="2" t="s">
        <v>47</v>
      </c>
      <c r="D2" s="4">
        <v>183.2</v>
      </c>
      <c r="E2" s="4">
        <v>2.4</v>
      </c>
      <c r="F2" s="4">
        <v>13</v>
      </c>
      <c r="G2" s="4">
        <v>6.7</v>
      </c>
    </row>
    <row r="3" spans="1:7" ht="18" customHeight="1">
      <c r="A3" s="1"/>
      <c r="B3" s="2" t="s">
        <v>169</v>
      </c>
      <c r="C3" s="2" t="s">
        <v>170</v>
      </c>
      <c r="D3" s="4">
        <v>172.8</v>
      </c>
      <c r="E3" s="4">
        <v>17.7</v>
      </c>
      <c r="F3" s="4">
        <v>8</v>
      </c>
      <c r="G3" s="4">
        <v>8.6</v>
      </c>
    </row>
    <row r="4" spans="1:7" ht="18" customHeight="1">
      <c r="A4" s="1"/>
      <c r="B4" s="2" t="s">
        <v>171</v>
      </c>
      <c r="C4" s="2" t="s">
        <v>172</v>
      </c>
      <c r="D4" s="4">
        <v>180</v>
      </c>
      <c r="E4" s="4">
        <v>3.8</v>
      </c>
      <c r="F4" s="4">
        <v>15.9</v>
      </c>
      <c r="G4" s="4">
        <v>5.8</v>
      </c>
    </row>
    <row r="5" spans="1:7" ht="18" customHeight="1">
      <c r="A5" s="1"/>
      <c r="B5" s="2" t="s">
        <v>173</v>
      </c>
      <c r="C5" s="2" t="s">
        <v>56</v>
      </c>
      <c r="D5" s="4">
        <v>134.4</v>
      </c>
      <c r="E5" s="4">
        <v>1.8</v>
      </c>
      <c r="F5" s="4">
        <v>10</v>
      </c>
      <c r="G5" s="4">
        <v>9.6</v>
      </c>
    </row>
    <row r="6" spans="1:7" ht="18" customHeight="1">
      <c r="A6" s="1"/>
      <c r="B6" s="2" t="s">
        <v>174</v>
      </c>
      <c r="C6" s="2" t="s">
        <v>175</v>
      </c>
      <c r="D6" s="4">
        <v>94.4</v>
      </c>
      <c r="E6" s="4">
        <v>6.2</v>
      </c>
      <c r="F6" s="4">
        <v>2.3</v>
      </c>
      <c r="G6" s="4">
        <v>9.3</v>
      </c>
    </row>
    <row r="7" spans="1:7" ht="18" customHeight="1">
      <c r="A7" s="1"/>
      <c r="B7" s="2" t="s">
        <v>176</v>
      </c>
      <c r="C7" s="2" t="s">
        <v>177</v>
      </c>
      <c r="D7" s="4">
        <v>143.2</v>
      </c>
      <c r="E7" s="4">
        <v>0</v>
      </c>
      <c r="F7" s="4">
        <v>8.2</v>
      </c>
      <c r="G7" s="4">
        <v>14.2</v>
      </c>
    </row>
    <row r="8" spans="1:7" ht="18" customHeight="1">
      <c r="A8" s="1"/>
      <c r="B8" s="2" t="s">
        <v>149</v>
      </c>
      <c r="C8" s="2" t="s">
        <v>178</v>
      </c>
      <c r="D8" s="4">
        <v>296.8</v>
      </c>
      <c r="E8" s="4">
        <v>4</v>
      </c>
      <c r="F8" s="4">
        <v>17.3</v>
      </c>
      <c r="G8" s="4">
        <v>11.3</v>
      </c>
    </row>
    <row r="9" spans="1:7" ht="18" customHeight="1">
      <c r="A9" s="1"/>
      <c r="B9" s="2" t="s">
        <v>179</v>
      </c>
      <c r="C9" s="2" t="s">
        <v>180</v>
      </c>
      <c r="D9" s="4">
        <v>88</v>
      </c>
      <c r="E9" s="4">
        <v>7.4</v>
      </c>
      <c r="F9" s="4">
        <v>0.8</v>
      </c>
      <c r="G9" s="4">
        <v>9</v>
      </c>
    </row>
    <row r="10" spans="1:7" ht="18" customHeight="1">
      <c r="A10" s="1"/>
      <c r="B10" s="2" t="s">
        <v>181</v>
      </c>
      <c r="C10" s="2" t="s">
        <v>182</v>
      </c>
      <c r="D10" s="6">
        <v>137.6</v>
      </c>
      <c r="E10" s="6">
        <v>2.2</v>
      </c>
      <c r="F10" s="6">
        <v>8</v>
      </c>
      <c r="G10" s="6">
        <v>14</v>
      </c>
    </row>
    <row r="11" spans="1:7" ht="18" customHeight="1">
      <c r="A11" s="1"/>
      <c r="B11" s="2" t="s">
        <v>46</v>
      </c>
      <c r="C11" s="7" t="s">
        <v>183</v>
      </c>
      <c r="D11" s="6">
        <v>194.4</v>
      </c>
      <c r="E11" s="6">
        <v>10.7</v>
      </c>
      <c r="F11" s="6">
        <v>8.1</v>
      </c>
      <c r="G11" s="4">
        <v>10.8</v>
      </c>
    </row>
    <row r="12" spans="1:7" ht="18" customHeight="1">
      <c r="A12" s="1"/>
      <c r="B12" s="2" t="s">
        <v>184</v>
      </c>
      <c r="C12" s="7" t="s">
        <v>143</v>
      </c>
      <c r="D12" s="6">
        <v>125.1</v>
      </c>
      <c r="E12" s="6">
        <v>7.3</v>
      </c>
      <c r="F12" s="6">
        <v>5.2</v>
      </c>
      <c r="G12" s="4">
        <v>12.6</v>
      </c>
    </row>
    <row r="13" spans="1:7" ht="18" customHeight="1">
      <c r="A13" s="1"/>
      <c r="B13" s="2" t="s">
        <v>185</v>
      </c>
      <c r="C13" s="7" t="s">
        <v>186</v>
      </c>
      <c r="D13" s="6">
        <v>168</v>
      </c>
      <c r="E13" s="6">
        <v>8.2</v>
      </c>
      <c r="F13" s="6">
        <v>10.1</v>
      </c>
      <c r="G13" s="4">
        <v>5.6</v>
      </c>
    </row>
    <row r="14" spans="1:7" ht="18" customHeight="1">
      <c r="A14" s="1"/>
      <c r="B14" s="2" t="s">
        <v>187</v>
      </c>
      <c r="C14" s="8" t="s">
        <v>188</v>
      </c>
      <c r="D14" s="6">
        <v>109.6</v>
      </c>
      <c r="E14" s="6">
        <v>0.9</v>
      </c>
      <c r="F14" s="6">
        <v>5.7</v>
      </c>
      <c r="G14" s="6">
        <v>14.2</v>
      </c>
    </row>
    <row r="15" spans="1:7" ht="18" customHeight="1">
      <c r="A15" s="1"/>
      <c r="B15" s="2" t="s">
        <v>189</v>
      </c>
      <c r="C15" s="9" t="s">
        <v>190</v>
      </c>
      <c r="D15" s="6">
        <v>112</v>
      </c>
      <c r="E15" s="6">
        <v>4.4</v>
      </c>
      <c r="F15" s="6">
        <v>5.52</v>
      </c>
      <c r="G15" s="4">
        <v>11.36</v>
      </c>
    </row>
    <row r="16" spans="1:7" ht="18" customHeight="1">
      <c r="A16" s="1"/>
      <c r="B16" s="2" t="s">
        <v>191</v>
      </c>
      <c r="C16" s="2" t="s">
        <v>192</v>
      </c>
      <c r="D16" s="6">
        <v>114.4</v>
      </c>
      <c r="E16" s="6">
        <v>1.9</v>
      </c>
      <c r="F16" s="6">
        <v>6.2</v>
      </c>
      <c r="G16" s="4">
        <v>12.9</v>
      </c>
    </row>
    <row r="17" spans="1:7" ht="18" customHeight="1">
      <c r="A17" s="1"/>
      <c r="B17" s="2" t="s">
        <v>193</v>
      </c>
      <c r="C17" s="2" t="s">
        <v>194</v>
      </c>
      <c r="D17" s="6">
        <v>164.8</v>
      </c>
      <c r="E17" s="6">
        <v>2.8</v>
      </c>
      <c r="F17" s="6">
        <v>12.3</v>
      </c>
      <c r="G17" s="4">
        <v>11.2</v>
      </c>
    </row>
    <row r="18" spans="1:7" ht="18" customHeight="1">
      <c r="A18" s="1"/>
      <c r="B18" s="2" t="s">
        <v>195</v>
      </c>
      <c r="C18" s="2" t="s">
        <v>196</v>
      </c>
      <c r="D18" s="6">
        <v>240.8</v>
      </c>
      <c r="E18" s="6">
        <v>12.8</v>
      </c>
      <c r="F18" s="6">
        <v>23.6</v>
      </c>
      <c r="G18" s="4">
        <v>19.2</v>
      </c>
    </row>
    <row r="19" spans="1:7" ht="18" customHeight="1">
      <c r="A19" s="1"/>
      <c r="B19" s="2" t="s">
        <v>197</v>
      </c>
      <c r="C19" s="2" t="s">
        <v>175</v>
      </c>
      <c r="D19" s="6">
        <v>121</v>
      </c>
      <c r="E19" s="6">
        <v>6.24</v>
      </c>
      <c r="F19" s="6">
        <v>2.2399999999999998</v>
      </c>
      <c r="G19" s="4">
        <v>9.36</v>
      </c>
    </row>
    <row r="20" spans="1:7" ht="18" customHeight="1">
      <c r="A20" s="1"/>
      <c r="B20" s="2" t="s">
        <v>158</v>
      </c>
      <c r="C20" s="2" t="s">
        <v>198</v>
      </c>
      <c r="D20" s="4">
        <v>136</v>
      </c>
      <c r="E20" s="4">
        <v>3.68</v>
      </c>
      <c r="F20" s="4">
        <v>8.48</v>
      </c>
      <c r="G20" s="4">
        <v>11.520000000000001</v>
      </c>
    </row>
    <row r="21" spans="1:7" ht="18" customHeight="1">
      <c r="A21" s="1"/>
      <c r="B21" s="2" t="s">
        <v>125</v>
      </c>
      <c r="C21" s="2" t="s">
        <v>199</v>
      </c>
      <c r="D21" s="6">
        <v>158.4</v>
      </c>
      <c r="E21" s="6">
        <v>0</v>
      </c>
      <c r="F21" s="6">
        <v>11.04</v>
      </c>
      <c r="G21" s="4">
        <v>14.72</v>
      </c>
    </row>
    <row r="22" spans="1:7" ht="18" customHeight="1">
      <c r="A22" s="1"/>
      <c r="B22" s="10" t="s">
        <v>200</v>
      </c>
      <c r="C22" s="2" t="s">
        <v>201</v>
      </c>
      <c r="D22" s="4">
        <v>160</v>
      </c>
      <c r="E22" s="4">
        <v>8.2</v>
      </c>
      <c r="F22" s="4">
        <v>10.4</v>
      </c>
      <c r="G22" s="4">
        <v>8.3</v>
      </c>
    </row>
    <row r="23" spans="1:7" ht="18" customHeight="1">
      <c r="A23" s="1"/>
      <c r="B23" s="2" t="s">
        <v>202</v>
      </c>
      <c r="C23" s="10" t="s">
        <v>203</v>
      </c>
      <c r="D23" s="6">
        <v>178.4</v>
      </c>
      <c r="E23" s="6">
        <v>8.72</v>
      </c>
      <c r="F23" s="6">
        <v>11.04</v>
      </c>
      <c r="G23" s="6">
        <v>11.36</v>
      </c>
    </row>
    <row r="24" spans="1:7" ht="18" customHeight="1">
      <c r="A24" s="1"/>
      <c r="B24" s="2" t="s">
        <v>204</v>
      </c>
      <c r="C24" s="2" t="s">
        <v>172</v>
      </c>
      <c r="D24" s="6">
        <v>180</v>
      </c>
      <c r="E24" s="6">
        <v>3.84</v>
      </c>
      <c r="F24" s="6">
        <v>15.92</v>
      </c>
      <c r="G24" s="4">
        <v>5.84</v>
      </c>
    </row>
    <row r="25" spans="1:7" ht="18" customHeight="1">
      <c r="A25" s="1"/>
      <c r="B25" s="2" t="s">
        <v>205</v>
      </c>
      <c r="C25" s="10" t="s">
        <v>206</v>
      </c>
      <c r="D25" s="6">
        <v>124</v>
      </c>
      <c r="E25" s="6">
        <v>3.44</v>
      </c>
      <c r="F25" s="6">
        <v>7.120000000000001</v>
      </c>
      <c r="G25" s="4">
        <v>11.840000000000002</v>
      </c>
    </row>
    <row r="26" spans="1:7" ht="18" customHeight="1">
      <c r="A26" s="1"/>
      <c r="B26" s="2" t="s">
        <v>207</v>
      </c>
      <c r="C26" s="2" t="s">
        <v>203</v>
      </c>
      <c r="D26" s="6">
        <v>114.4</v>
      </c>
      <c r="E26" s="6">
        <v>1.9</v>
      </c>
      <c r="F26" s="6">
        <v>6.2</v>
      </c>
      <c r="G26" s="4">
        <v>12.9</v>
      </c>
    </row>
    <row r="27" spans="1:7" ht="18" customHeight="1">
      <c r="A27" s="1"/>
      <c r="B27" s="2" t="s">
        <v>208</v>
      </c>
      <c r="C27" s="2" t="s">
        <v>186</v>
      </c>
      <c r="D27" s="11">
        <v>194</v>
      </c>
      <c r="E27" s="11">
        <v>8.4</v>
      </c>
      <c r="F27" s="11">
        <v>13.1</v>
      </c>
      <c r="G27" s="12">
        <v>10.9</v>
      </c>
    </row>
    <row r="28" spans="1:7" ht="18" customHeight="1">
      <c r="A28" s="1"/>
      <c r="B28" s="2" t="s">
        <v>55</v>
      </c>
      <c r="C28" s="2" t="s">
        <v>56</v>
      </c>
      <c r="D28" s="6">
        <v>100.48</v>
      </c>
      <c r="E28" s="6">
        <v>1.2800000000000002</v>
      </c>
      <c r="F28" s="6">
        <v>4.4799999999999995</v>
      </c>
      <c r="G28" s="4">
        <v>13.2</v>
      </c>
    </row>
    <row r="29" spans="1:7" ht="18" customHeight="1">
      <c r="A29" s="1"/>
      <c r="B29" s="2" t="s">
        <v>209</v>
      </c>
      <c r="C29" s="2" t="s">
        <v>210</v>
      </c>
      <c r="D29" s="6">
        <v>203.6</v>
      </c>
      <c r="E29" s="6">
        <v>11.5</v>
      </c>
      <c r="F29" s="6">
        <v>14.99</v>
      </c>
      <c r="G29" s="4">
        <v>7.63</v>
      </c>
    </row>
    <row r="30" spans="1:7" ht="18" customHeight="1">
      <c r="A30" s="1"/>
      <c r="B30" s="2" t="s">
        <v>211</v>
      </c>
      <c r="C30" s="2" t="s">
        <v>212</v>
      </c>
      <c r="D30" s="6">
        <v>180</v>
      </c>
      <c r="E30" s="6">
        <v>4</v>
      </c>
      <c r="F30" s="6">
        <v>15.2</v>
      </c>
      <c r="G30" s="4">
        <v>7.040000000000001</v>
      </c>
    </row>
    <row r="31" spans="1:7" ht="18" customHeight="1">
      <c r="A31" s="1"/>
      <c r="B31" s="10" t="s">
        <v>213</v>
      </c>
      <c r="C31" s="2" t="s">
        <v>20</v>
      </c>
      <c r="D31" s="6">
        <v>186.9</v>
      </c>
      <c r="E31" s="6">
        <v>1.7600000000000002</v>
      </c>
      <c r="F31" s="6">
        <v>13.8</v>
      </c>
      <c r="G31" s="4">
        <v>10.48</v>
      </c>
    </row>
    <row r="32" spans="1:7" ht="18" customHeight="1">
      <c r="A32" s="1"/>
      <c r="B32" s="2" t="s">
        <v>30</v>
      </c>
      <c r="C32" s="2" t="s">
        <v>214</v>
      </c>
      <c r="D32" s="6">
        <v>190.7</v>
      </c>
      <c r="E32" s="6">
        <v>10.16</v>
      </c>
      <c r="F32" s="6">
        <v>12</v>
      </c>
      <c r="G32" s="4">
        <v>11.4</v>
      </c>
    </row>
    <row r="33" spans="1:7" ht="18" customHeight="1">
      <c r="A33" s="1"/>
      <c r="B33" s="2" t="s">
        <v>215</v>
      </c>
      <c r="C33" s="2" t="s">
        <v>216</v>
      </c>
      <c r="D33" s="6">
        <v>263.6</v>
      </c>
      <c r="E33" s="6">
        <v>11.520000000000001</v>
      </c>
      <c r="F33" s="6">
        <v>15.8</v>
      </c>
      <c r="G33" s="4">
        <v>7.6</v>
      </c>
    </row>
    <row r="34" spans="1:7" ht="18" customHeight="1">
      <c r="A34" s="1"/>
      <c r="B34" s="2" t="s">
        <v>217</v>
      </c>
      <c r="C34" s="10" t="s">
        <v>218</v>
      </c>
      <c r="D34" s="6">
        <v>68.64</v>
      </c>
      <c r="E34" s="6">
        <v>4.4799999999999995</v>
      </c>
      <c r="F34" s="6">
        <v>3.68</v>
      </c>
      <c r="G34" s="6">
        <v>5.2</v>
      </c>
    </row>
    <row r="35" spans="1:7" ht="18" customHeight="1">
      <c r="A35" s="1"/>
      <c r="B35" s="2" t="s">
        <v>219</v>
      </c>
      <c r="C35" s="2" t="s">
        <v>220</v>
      </c>
      <c r="D35" s="6">
        <v>174.32000000000002</v>
      </c>
      <c r="E35" s="6">
        <v>7.840000000000001</v>
      </c>
      <c r="F35" s="6">
        <v>10.240000000000002</v>
      </c>
      <c r="G35" s="4">
        <v>13.2</v>
      </c>
    </row>
    <row r="36" spans="1:7" ht="18" customHeight="1">
      <c r="A36" s="1"/>
      <c r="B36" s="2" t="s">
        <v>221</v>
      </c>
      <c r="C36" s="10" t="s">
        <v>38</v>
      </c>
      <c r="D36" s="6">
        <v>133.52</v>
      </c>
      <c r="E36" s="6">
        <v>1.92</v>
      </c>
      <c r="F36" s="6">
        <v>7.36</v>
      </c>
      <c r="G36" s="4">
        <v>15.12</v>
      </c>
    </row>
    <row r="37" spans="1:7" ht="18" customHeight="1">
      <c r="A37" s="1"/>
      <c r="B37" s="2" t="s">
        <v>222</v>
      </c>
      <c r="C37" s="2" t="s">
        <v>223</v>
      </c>
      <c r="D37" s="6">
        <v>258.3</v>
      </c>
      <c r="E37" s="6">
        <v>3.6</v>
      </c>
      <c r="F37" s="6" t="s">
        <v>224</v>
      </c>
      <c r="G37" s="4">
        <v>8.16</v>
      </c>
    </row>
    <row r="38" spans="1:7" ht="18" customHeight="1">
      <c r="A38" s="1"/>
      <c r="B38" s="2" t="s">
        <v>225</v>
      </c>
      <c r="C38" s="2" t="s">
        <v>203</v>
      </c>
      <c r="D38" s="6">
        <v>207.2</v>
      </c>
      <c r="E38" s="6">
        <v>8.32</v>
      </c>
      <c r="F38" s="6">
        <v>14.880000000000003</v>
      </c>
      <c r="G38" s="4">
        <v>10.16</v>
      </c>
    </row>
    <row r="39" spans="1:7" ht="18" customHeight="1">
      <c r="A39" s="1"/>
      <c r="B39" s="2" t="s">
        <v>9</v>
      </c>
      <c r="C39" s="2" t="s">
        <v>10</v>
      </c>
      <c r="D39" s="6">
        <v>179.04000000000002</v>
      </c>
      <c r="E39" s="6">
        <v>8.72</v>
      </c>
      <c r="F39" s="6">
        <v>11.04</v>
      </c>
      <c r="G39" s="4">
        <v>11.36</v>
      </c>
    </row>
    <row r="40" spans="1:7" ht="18" customHeight="1">
      <c r="A40" s="1"/>
      <c r="B40" s="10" t="s">
        <v>226</v>
      </c>
      <c r="C40" s="2" t="s">
        <v>67</v>
      </c>
      <c r="D40" s="6">
        <v>194.4</v>
      </c>
      <c r="E40" s="6">
        <v>10.7</v>
      </c>
      <c r="F40" s="6">
        <v>8.1</v>
      </c>
      <c r="G40" s="4">
        <v>10.8</v>
      </c>
    </row>
    <row r="41" spans="1:7" ht="18" customHeight="1">
      <c r="A41" s="1"/>
      <c r="B41" s="10" t="s">
        <v>227</v>
      </c>
      <c r="C41" s="10" t="s">
        <v>228</v>
      </c>
      <c r="D41" s="6">
        <v>79.60000000000001</v>
      </c>
      <c r="E41" s="6">
        <v>2.8</v>
      </c>
      <c r="F41" s="6">
        <v>1.36</v>
      </c>
      <c r="G41" s="4">
        <v>14</v>
      </c>
    </row>
    <row r="42" spans="1:7" ht="18" customHeight="1">
      <c r="A42" s="1"/>
      <c r="B42" s="10" t="s">
        <v>113</v>
      </c>
      <c r="C42" s="2" t="s">
        <v>229</v>
      </c>
      <c r="D42" s="6">
        <v>123.2</v>
      </c>
      <c r="E42" s="6">
        <v>5.3</v>
      </c>
      <c r="F42" s="6">
        <v>11</v>
      </c>
      <c r="G42" s="4">
        <v>11</v>
      </c>
    </row>
    <row r="43" spans="1:7" ht="18" customHeight="1">
      <c r="A43" s="1"/>
      <c r="B43" s="2" t="s">
        <v>82</v>
      </c>
      <c r="C43" s="2" t="s">
        <v>186</v>
      </c>
      <c r="D43" s="6">
        <v>186.2</v>
      </c>
      <c r="E43" s="6">
        <v>4</v>
      </c>
      <c r="F43" s="6">
        <v>16.56</v>
      </c>
      <c r="G43" s="4">
        <v>5.68</v>
      </c>
    </row>
    <row r="44" spans="1:7" ht="18" customHeight="1">
      <c r="A44" s="1"/>
      <c r="B44" s="13" t="s">
        <v>230</v>
      </c>
      <c r="C44" s="2" t="s">
        <v>67</v>
      </c>
      <c r="D44" s="6">
        <v>133.92000000000002</v>
      </c>
      <c r="E44" s="6">
        <v>3.68</v>
      </c>
      <c r="F44" s="6">
        <v>6.64</v>
      </c>
      <c r="G44" s="4">
        <v>13.680000000000001</v>
      </c>
    </row>
    <row r="45" spans="1:7" ht="18" customHeight="1">
      <c r="A45" s="1"/>
      <c r="B45" s="2" t="s">
        <v>231</v>
      </c>
      <c r="C45" s="2" t="s">
        <v>56</v>
      </c>
      <c r="D45" s="6">
        <v>100.46</v>
      </c>
      <c r="E45" s="6">
        <v>1.26</v>
      </c>
      <c r="F45" s="6">
        <v>4.5</v>
      </c>
      <c r="G45" s="4">
        <v>13.22</v>
      </c>
    </row>
    <row r="46" spans="1:7" ht="18" customHeight="1">
      <c r="A46" s="1"/>
      <c r="B46" s="10" t="s">
        <v>232</v>
      </c>
      <c r="C46" s="2" t="s">
        <v>233</v>
      </c>
      <c r="D46" s="6">
        <v>153.44000000000003</v>
      </c>
      <c r="E46" s="6">
        <v>12.08</v>
      </c>
      <c r="F46" s="6">
        <v>8.4</v>
      </c>
      <c r="G46" s="4">
        <v>9.840000000000002</v>
      </c>
    </row>
    <row r="47" spans="1:7" ht="18" customHeight="1">
      <c r="A47" s="1"/>
      <c r="B47" s="10" t="s">
        <v>234</v>
      </c>
      <c r="C47" s="7" t="s">
        <v>203</v>
      </c>
      <c r="D47" s="6">
        <v>114.4</v>
      </c>
      <c r="E47" s="6">
        <v>1.9</v>
      </c>
      <c r="F47" s="6">
        <v>6.2</v>
      </c>
      <c r="G47" s="4">
        <v>12.9</v>
      </c>
    </row>
    <row r="48" spans="1:7" ht="18" customHeight="1">
      <c r="A48" s="1"/>
      <c r="B48" s="10" t="s">
        <v>235</v>
      </c>
      <c r="C48" s="2" t="s">
        <v>236</v>
      </c>
      <c r="D48" s="14">
        <v>418</v>
      </c>
      <c r="E48" s="4">
        <v>45</v>
      </c>
      <c r="F48" s="4">
        <v>17.1</v>
      </c>
      <c r="G48" s="4">
        <v>21</v>
      </c>
    </row>
    <row r="49" spans="1:7" ht="18" customHeight="1">
      <c r="A49" s="1"/>
      <c r="B49" s="10" t="s">
        <v>237</v>
      </c>
      <c r="C49" s="10" t="s">
        <v>238</v>
      </c>
      <c r="D49" s="6">
        <v>236.72</v>
      </c>
      <c r="E49" s="6">
        <v>9.040000000000001</v>
      </c>
      <c r="F49" s="6">
        <v>8.16</v>
      </c>
      <c r="G49" s="6">
        <v>7.28</v>
      </c>
    </row>
    <row r="50" spans="1:7" ht="18" customHeight="1">
      <c r="A50" s="1"/>
      <c r="B50" s="10" t="s">
        <v>239</v>
      </c>
      <c r="C50" s="2" t="s">
        <v>56</v>
      </c>
      <c r="D50" s="6">
        <v>100.46</v>
      </c>
      <c r="E50" s="6">
        <v>1.26</v>
      </c>
      <c r="F50" s="6">
        <v>4.5</v>
      </c>
      <c r="G50" s="4">
        <v>13.22</v>
      </c>
    </row>
    <row r="51" spans="1:7" ht="18" customHeight="1">
      <c r="A51" s="1"/>
      <c r="B51" s="10" t="s">
        <v>19</v>
      </c>
      <c r="C51" s="2" t="s">
        <v>240</v>
      </c>
      <c r="D51" s="6">
        <v>143.20000000000002</v>
      </c>
      <c r="E51" s="6">
        <v>0</v>
      </c>
      <c r="F51" s="6">
        <v>10.48</v>
      </c>
      <c r="G51" s="4">
        <v>14.240000000000002</v>
      </c>
    </row>
    <row r="52" spans="1:7" ht="18" customHeight="1">
      <c r="A52" s="1"/>
      <c r="B52" s="10" t="s">
        <v>241</v>
      </c>
      <c r="C52" s="2" t="s">
        <v>67</v>
      </c>
      <c r="D52" s="6">
        <v>167.4</v>
      </c>
      <c r="E52" s="6">
        <v>3.68</v>
      </c>
      <c r="F52" s="6">
        <v>6.64</v>
      </c>
      <c r="G52" s="4">
        <v>13.680000000000001</v>
      </c>
    </row>
    <row r="53" spans="1:7" ht="18" customHeight="1">
      <c r="A53" s="1"/>
      <c r="B53" s="10" t="s">
        <v>242</v>
      </c>
      <c r="C53" s="2" t="s">
        <v>243</v>
      </c>
      <c r="D53" s="6">
        <v>155.20000000000002</v>
      </c>
      <c r="E53" s="6">
        <v>3.1</v>
      </c>
      <c r="F53" s="6">
        <v>10.48</v>
      </c>
      <c r="G53" s="4">
        <v>14.240000000000002</v>
      </c>
    </row>
    <row r="54" spans="1:7" ht="18" customHeight="1">
      <c r="A54" s="1"/>
      <c r="B54" s="10" t="s">
        <v>244</v>
      </c>
      <c r="C54" s="2" t="s">
        <v>245</v>
      </c>
      <c r="D54" s="4">
        <v>198.2</v>
      </c>
      <c r="E54" s="4">
        <v>18.1</v>
      </c>
      <c r="F54" s="4">
        <v>8.8</v>
      </c>
      <c r="G54" s="4">
        <v>15.8</v>
      </c>
    </row>
    <row r="55" spans="1:7" ht="18" customHeight="1">
      <c r="A55" s="1"/>
      <c r="B55" s="10" t="s">
        <v>246</v>
      </c>
      <c r="C55" s="2" t="s">
        <v>247</v>
      </c>
      <c r="D55" s="6">
        <v>113.2</v>
      </c>
      <c r="E55" s="6">
        <v>7.8</v>
      </c>
      <c r="F55" s="6">
        <v>5.8</v>
      </c>
      <c r="G55" s="6">
        <v>9.8</v>
      </c>
    </row>
    <row r="56" spans="1:7" ht="18" customHeight="1">
      <c r="A56" s="1"/>
      <c r="B56" s="10" t="s">
        <v>248</v>
      </c>
      <c r="C56" s="10" t="s">
        <v>29</v>
      </c>
      <c r="D56" s="6">
        <v>113.3</v>
      </c>
      <c r="E56" s="6">
        <v>3.2</v>
      </c>
      <c r="F56" s="6">
        <v>5.5</v>
      </c>
      <c r="G56" s="4">
        <v>12.6</v>
      </c>
    </row>
    <row r="57" spans="1:7" ht="18" customHeight="1">
      <c r="A57" s="1"/>
      <c r="B57" s="15" t="s">
        <v>249</v>
      </c>
      <c r="C57" s="10" t="s">
        <v>47</v>
      </c>
      <c r="D57" s="6">
        <v>268.24</v>
      </c>
      <c r="E57" s="6">
        <v>2.08</v>
      </c>
      <c r="F57" s="6">
        <v>9.28</v>
      </c>
      <c r="G57" s="4">
        <v>11.68</v>
      </c>
    </row>
    <row r="58" spans="1:7" ht="18" customHeight="1">
      <c r="A58" s="1"/>
      <c r="B58" s="10" t="s">
        <v>250</v>
      </c>
      <c r="C58" s="2" t="s">
        <v>251</v>
      </c>
      <c r="D58" s="4">
        <v>476</v>
      </c>
      <c r="E58" s="4">
        <v>55</v>
      </c>
      <c r="F58" s="4">
        <v>17.1</v>
      </c>
      <c r="G58" s="4">
        <v>21</v>
      </c>
    </row>
    <row r="59" spans="1:7" ht="18" customHeight="1">
      <c r="A59" s="1"/>
      <c r="B59" s="13" t="s">
        <v>252</v>
      </c>
      <c r="C59" s="2" t="s">
        <v>253</v>
      </c>
      <c r="D59" s="6">
        <v>94.7</v>
      </c>
      <c r="E59" s="6">
        <v>9.4</v>
      </c>
      <c r="F59" s="6">
        <v>2.8</v>
      </c>
      <c r="G59" s="4">
        <v>8.6</v>
      </c>
    </row>
    <row r="60" spans="1:7" ht="18" customHeight="1">
      <c r="A60" s="1"/>
      <c r="B60" s="10" t="s">
        <v>28</v>
      </c>
      <c r="C60" s="10" t="s">
        <v>29</v>
      </c>
      <c r="D60" s="6">
        <v>136.88</v>
      </c>
      <c r="E60" s="6">
        <v>4.64</v>
      </c>
      <c r="F60" s="6">
        <v>8</v>
      </c>
      <c r="G60" s="4">
        <v>12.4</v>
      </c>
    </row>
    <row r="61" spans="1:7" ht="18" customHeight="1">
      <c r="A61" s="1"/>
      <c r="B61" s="10" t="s">
        <v>254</v>
      </c>
      <c r="C61" s="2" t="s">
        <v>20</v>
      </c>
      <c r="D61" s="6">
        <v>296.8</v>
      </c>
      <c r="E61" s="6">
        <v>4</v>
      </c>
      <c r="F61" s="6">
        <v>9.28</v>
      </c>
      <c r="G61" s="4">
        <v>11.28</v>
      </c>
    </row>
    <row r="62" spans="1:7" ht="18" customHeight="1">
      <c r="A62" s="1"/>
      <c r="B62" s="2" t="s">
        <v>255</v>
      </c>
      <c r="C62" s="2" t="s">
        <v>256</v>
      </c>
      <c r="D62" s="6">
        <v>143.20000000000002</v>
      </c>
      <c r="E62" s="6">
        <v>0</v>
      </c>
      <c r="F62" s="6">
        <v>8.08</v>
      </c>
      <c r="G62" s="4">
        <v>14.240000000000002</v>
      </c>
    </row>
    <row r="63" spans="1:7" ht="18" customHeight="1">
      <c r="A63" s="1"/>
      <c r="B63" s="2" t="s">
        <v>257</v>
      </c>
      <c r="C63" s="2" t="s">
        <v>20</v>
      </c>
      <c r="D63" s="6">
        <v>194.4</v>
      </c>
      <c r="E63" s="6">
        <v>10.7</v>
      </c>
      <c r="F63" s="6">
        <v>8.1</v>
      </c>
      <c r="G63" s="4">
        <v>10.8</v>
      </c>
    </row>
    <row r="64" spans="1:7" ht="18" customHeight="1">
      <c r="A64" s="1"/>
      <c r="B64" s="2" t="s">
        <v>258</v>
      </c>
      <c r="C64" s="2" t="s">
        <v>214</v>
      </c>
      <c r="D64" s="6">
        <v>190.7</v>
      </c>
      <c r="E64" s="6">
        <v>10.16</v>
      </c>
      <c r="F64" s="6">
        <v>8</v>
      </c>
      <c r="G64" s="4">
        <v>11.4</v>
      </c>
    </row>
    <row r="65" spans="1:7" ht="18" customHeight="1">
      <c r="A65" s="1"/>
      <c r="B65" s="2" t="s">
        <v>259</v>
      </c>
      <c r="C65" s="8" t="s">
        <v>20</v>
      </c>
      <c r="D65" s="6">
        <v>183.2</v>
      </c>
      <c r="E65" s="6">
        <v>2.4800000000000004</v>
      </c>
      <c r="F65" s="6">
        <v>8.16</v>
      </c>
      <c r="G65" s="4">
        <v>6.6</v>
      </c>
    </row>
    <row r="66" spans="1:7" ht="18" customHeight="1">
      <c r="A66" s="1"/>
      <c r="B66" s="2" t="s">
        <v>260</v>
      </c>
      <c r="C66" s="2" t="s">
        <v>261</v>
      </c>
      <c r="D66" s="6">
        <v>207.2</v>
      </c>
      <c r="E66" s="6">
        <v>8.32</v>
      </c>
      <c r="F66" s="6">
        <v>8.48</v>
      </c>
      <c r="G66" s="4">
        <v>10.16</v>
      </c>
    </row>
    <row r="67" spans="1:7" ht="18" customHeight="1">
      <c r="A67" s="1"/>
      <c r="B67" s="2" t="s">
        <v>103</v>
      </c>
      <c r="C67" s="10" t="s">
        <v>262</v>
      </c>
      <c r="D67" s="6">
        <v>176</v>
      </c>
      <c r="E67" s="6">
        <v>1.04</v>
      </c>
      <c r="F67" s="6">
        <v>8.08</v>
      </c>
      <c r="G67" s="4">
        <v>10.08</v>
      </c>
    </row>
    <row r="68" spans="1:7" ht="18" customHeight="1">
      <c r="A68" s="1"/>
      <c r="B68" s="2" t="s">
        <v>263</v>
      </c>
      <c r="C68" s="2" t="s">
        <v>264</v>
      </c>
      <c r="D68" s="4">
        <v>68.16000000000001</v>
      </c>
      <c r="E68" s="4">
        <v>4.64</v>
      </c>
      <c r="F68" s="4">
        <v>4</v>
      </c>
      <c r="G68" s="4">
        <v>4.4799999999999995</v>
      </c>
    </row>
    <row r="69" spans="1:7" ht="18" customHeight="1">
      <c r="A69" s="1"/>
      <c r="B69" s="2" t="s">
        <v>265</v>
      </c>
      <c r="C69" s="9" t="s">
        <v>20</v>
      </c>
      <c r="D69" s="6">
        <v>296.8</v>
      </c>
      <c r="E69" s="6">
        <v>4</v>
      </c>
      <c r="F69" s="6">
        <v>9.28</v>
      </c>
      <c r="G69" s="4">
        <v>11.28</v>
      </c>
    </row>
    <row r="70" spans="1:7" ht="18" customHeight="1">
      <c r="A70" s="1"/>
      <c r="B70" s="10" t="s">
        <v>37</v>
      </c>
      <c r="C70" s="10" t="s">
        <v>38</v>
      </c>
      <c r="D70" s="6">
        <v>178.4</v>
      </c>
      <c r="E70" s="6">
        <v>8.72</v>
      </c>
      <c r="F70" s="6">
        <v>11.04</v>
      </c>
      <c r="G70" s="6">
        <v>11.36</v>
      </c>
    </row>
    <row r="71" spans="1:7" ht="18" customHeight="1">
      <c r="A71" s="1"/>
      <c r="B71" s="10" t="s">
        <v>266</v>
      </c>
      <c r="C71" s="2" t="s">
        <v>267</v>
      </c>
      <c r="D71" s="4">
        <v>143.84</v>
      </c>
      <c r="E71" s="4">
        <v>9.520000000000001</v>
      </c>
      <c r="F71" s="4">
        <v>7.040000000000001</v>
      </c>
      <c r="G71" s="4">
        <v>4.64</v>
      </c>
    </row>
    <row r="72" spans="1:7" ht="18" customHeight="1">
      <c r="A72" s="1"/>
      <c r="B72" s="10" t="s">
        <v>138</v>
      </c>
      <c r="C72" s="10" t="s">
        <v>268</v>
      </c>
      <c r="D72" s="4">
        <v>476</v>
      </c>
      <c r="E72" s="4">
        <v>55</v>
      </c>
      <c r="F72" s="4">
        <v>17.1</v>
      </c>
      <c r="G72" s="4">
        <v>21</v>
      </c>
    </row>
    <row r="73" spans="1:7" ht="18" customHeight="1">
      <c r="A73" s="1"/>
      <c r="B73" s="10" t="s">
        <v>269</v>
      </c>
      <c r="C73" s="2" t="s">
        <v>190</v>
      </c>
      <c r="D73" s="4">
        <v>157.52</v>
      </c>
      <c r="E73" s="4">
        <v>10.4</v>
      </c>
      <c r="F73" s="4">
        <v>8</v>
      </c>
      <c r="G73" s="4">
        <v>11.12</v>
      </c>
    </row>
    <row r="74" spans="1:7" ht="18" customHeight="1">
      <c r="A74" s="1"/>
      <c r="B74" s="10" t="s">
        <v>270</v>
      </c>
      <c r="C74" s="8" t="s">
        <v>271</v>
      </c>
      <c r="D74" s="6">
        <v>131.6</v>
      </c>
      <c r="E74" s="6">
        <v>11.76</v>
      </c>
      <c r="F74" s="6">
        <v>6.56</v>
      </c>
      <c r="G74" s="6">
        <v>6.56</v>
      </c>
    </row>
    <row r="75" spans="1:7" ht="18" customHeight="1">
      <c r="A75" s="1"/>
      <c r="B75" s="10" t="s">
        <v>272</v>
      </c>
      <c r="C75" s="2" t="s">
        <v>261</v>
      </c>
      <c r="D75" s="6">
        <v>207.2</v>
      </c>
      <c r="E75" s="6">
        <v>8.32</v>
      </c>
      <c r="F75" s="6">
        <v>8.48</v>
      </c>
      <c r="G75" s="4">
        <v>10.16</v>
      </c>
    </row>
    <row r="76" spans="1:7" ht="18" customHeight="1">
      <c r="A76" s="1"/>
      <c r="B76" s="13" t="s">
        <v>273</v>
      </c>
      <c r="C76" s="10" t="s">
        <v>274</v>
      </c>
      <c r="D76" s="6">
        <v>296.8</v>
      </c>
      <c r="E76" s="6">
        <v>4</v>
      </c>
      <c r="F76" s="6">
        <v>9.28</v>
      </c>
      <c r="G76" s="4">
        <v>11.28</v>
      </c>
    </row>
    <row r="77" spans="1:7" ht="18" customHeight="1">
      <c r="A77" s="1"/>
      <c r="B77" s="10" t="s">
        <v>275</v>
      </c>
      <c r="C77" s="10" t="s">
        <v>117</v>
      </c>
      <c r="D77" s="6">
        <v>131.04000000000002</v>
      </c>
      <c r="E77" s="6">
        <v>6.720000000000001</v>
      </c>
      <c r="F77" s="6">
        <v>7.920000000000001</v>
      </c>
      <c r="G77" s="6">
        <v>6.720000000000001</v>
      </c>
    </row>
    <row r="78" spans="1:7" ht="18" customHeight="1">
      <c r="A78" s="1"/>
      <c r="B78" s="10" t="s">
        <v>276</v>
      </c>
      <c r="C78" s="2" t="s">
        <v>277</v>
      </c>
      <c r="D78" s="6">
        <v>173.04000000000002</v>
      </c>
      <c r="E78" s="6">
        <v>3.04</v>
      </c>
      <c r="F78" s="6">
        <v>7.6</v>
      </c>
      <c r="G78" s="6">
        <v>15.92</v>
      </c>
    </row>
    <row r="79" spans="1:7" ht="18" customHeight="1">
      <c r="A79" s="1"/>
      <c r="B79" s="10" t="s">
        <v>278</v>
      </c>
      <c r="C79" s="10" t="s">
        <v>279</v>
      </c>
      <c r="D79" s="4">
        <v>174.56</v>
      </c>
      <c r="E79" s="4">
        <v>0.32000000000000006</v>
      </c>
      <c r="F79" s="4">
        <v>8.64</v>
      </c>
      <c r="G79" s="4">
        <v>11.2</v>
      </c>
    </row>
    <row r="80" spans="1:7" ht="18" customHeight="1">
      <c r="A80" s="1"/>
      <c r="B80" s="10" t="s">
        <v>280</v>
      </c>
      <c r="C80" s="2" t="s">
        <v>281</v>
      </c>
      <c r="D80" s="4">
        <v>90.08</v>
      </c>
      <c r="E80" s="4">
        <v>5.44</v>
      </c>
      <c r="F80" s="4">
        <v>4.800000000000001</v>
      </c>
      <c r="G80" s="4">
        <v>6.720000000000001</v>
      </c>
    </row>
    <row r="81" spans="1:7" ht="18" customHeight="1">
      <c r="A81" s="1"/>
      <c r="B81" s="10" t="s">
        <v>282</v>
      </c>
      <c r="C81" s="10" t="s">
        <v>283</v>
      </c>
      <c r="D81" s="4">
        <v>80.64</v>
      </c>
      <c r="E81" s="4">
        <v>4.64</v>
      </c>
      <c r="F81" s="4">
        <v>3.28</v>
      </c>
      <c r="G81" s="4">
        <v>8.4</v>
      </c>
    </row>
    <row r="82" spans="1:7" ht="18" customHeight="1">
      <c r="A82" s="1"/>
      <c r="B82" s="10" t="s">
        <v>284</v>
      </c>
      <c r="C82" s="2" t="s">
        <v>285</v>
      </c>
      <c r="D82" s="6">
        <v>296.8</v>
      </c>
      <c r="E82" s="6">
        <v>4</v>
      </c>
      <c r="F82" s="6">
        <v>9.28</v>
      </c>
      <c r="G82" s="4">
        <v>11.28</v>
      </c>
    </row>
    <row r="83" spans="1:7" ht="18" customHeight="1">
      <c r="A83" s="1"/>
      <c r="B83" s="10" t="s">
        <v>286</v>
      </c>
      <c r="C83" s="2" t="s">
        <v>143</v>
      </c>
      <c r="D83" s="6">
        <v>124.80000000000001</v>
      </c>
      <c r="E83" s="6">
        <v>5.28</v>
      </c>
      <c r="F83" s="6">
        <v>6.08</v>
      </c>
      <c r="G83" s="4">
        <v>12.8</v>
      </c>
    </row>
    <row r="84" spans="1:7" ht="18" customHeight="1">
      <c r="A84" s="1"/>
      <c r="B84" s="10" t="s">
        <v>287</v>
      </c>
      <c r="C84" s="2" t="s">
        <v>10</v>
      </c>
      <c r="D84" s="4">
        <v>131.84</v>
      </c>
      <c r="E84" s="4">
        <v>11.04</v>
      </c>
      <c r="F84" s="4">
        <v>5.120000000000001</v>
      </c>
      <c r="G84" s="4">
        <v>10.64</v>
      </c>
    </row>
    <row r="85" spans="1:7" ht="18" customHeight="1">
      <c r="A85" s="1"/>
      <c r="B85" s="10" t="s">
        <v>288</v>
      </c>
      <c r="C85" s="10" t="s">
        <v>289</v>
      </c>
      <c r="D85" s="6">
        <v>112.08</v>
      </c>
      <c r="E85" s="6">
        <v>3.6</v>
      </c>
      <c r="F85" s="6">
        <v>7.28</v>
      </c>
      <c r="G85" s="4">
        <v>8.16</v>
      </c>
    </row>
    <row r="86" spans="1:7" ht="18" customHeight="1">
      <c r="A86" s="1"/>
      <c r="B86" s="10" t="s">
        <v>290</v>
      </c>
      <c r="C86" s="10" t="s">
        <v>291</v>
      </c>
      <c r="D86" s="6">
        <v>138.32000000000002</v>
      </c>
      <c r="E86" s="6">
        <v>9.040000000000001</v>
      </c>
      <c r="F86" s="6">
        <v>8.16</v>
      </c>
      <c r="G86" s="6">
        <v>7.28</v>
      </c>
    </row>
    <row r="87" spans="1:7" ht="18" customHeight="1">
      <c r="A87" s="1"/>
      <c r="B87" s="10" t="s">
        <v>292</v>
      </c>
      <c r="C87" s="8" t="s">
        <v>29</v>
      </c>
      <c r="D87" s="6">
        <v>113.3</v>
      </c>
      <c r="E87" s="6">
        <v>3.2</v>
      </c>
      <c r="F87" s="6">
        <v>5.5</v>
      </c>
      <c r="G87" s="4">
        <v>12.6</v>
      </c>
    </row>
    <row r="88" spans="1:7" ht="18" customHeight="1">
      <c r="A88" s="1"/>
      <c r="B88" s="2" t="s">
        <v>293</v>
      </c>
      <c r="C88" s="2" t="s">
        <v>294</v>
      </c>
      <c r="D88" s="6">
        <v>114.56</v>
      </c>
      <c r="E88" s="6">
        <v>1.92</v>
      </c>
      <c r="F88" s="6">
        <v>6.16</v>
      </c>
      <c r="G88" s="6">
        <v>12.880000000000003</v>
      </c>
    </row>
    <row r="89" spans="1:7" ht="18" customHeight="1">
      <c r="A89" s="1"/>
      <c r="B89" s="9" t="s">
        <v>295</v>
      </c>
      <c r="C89" s="2" t="s">
        <v>296</v>
      </c>
      <c r="D89" s="4">
        <v>50.432</v>
      </c>
      <c r="E89" s="4">
        <v>5.27</v>
      </c>
      <c r="F89" s="4">
        <v>2.712</v>
      </c>
      <c r="G89" s="4">
        <v>3.512</v>
      </c>
    </row>
    <row r="90" spans="1:7" ht="18" customHeight="1">
      <c r="A90" s="1"/>
      <c r="B90" s="9" t="s">
        <v>297</v>
      </c>
      <c r="C90" s="2" t="s">
        <v>298</v>
      </c>
      <c r="D90" s="4">
        <v>133.6</v>
      </c>
      <c r="E90" s="4">
        <v>11</v>
      </c>
      <c r="F90" s="4">
        <v>9.6</v>
      </c>
      <c r="G90" s="4">
        <v>0.8</v>
      </c>
    </row>
    <row r="91" spans="1:7" ht="18" customHeight="1">
      <c r="A91" s="1"/>
      <c r="B91" s="2" t="s">
        <v>299</v>
      </c>
      <c r="C91" s="2" t="s">
        <v>300</v>
      </c>
      <c r="D91" s="4">
        <v>98.4</v>
      </c>
      <c r="E91" s="4">
        <v>5.1</v>
      </c>
      <c r="F91" s="4">
        <v>7.8</v>
      </c>
      <c r="G91" s="4">
        <v>2.2</v>
      </c>
    </row>
    <row r="92" spans="1:7" ht="18" customHeight="1">
      <c r="A92" s="1"/>
      <c r="B92" s="2" t="s">
        <v>301</v>
      </c>
      <c r="C92" s="2" t="s">
        <v>302</v>
      </c>
      <c r="D92" s="4">
        <v>38.4</v>
      </c>
      <c r="E92" s="4">
        <v>5.6</v>
      </c>
      <c r="F92" s="4">
        <v>1.7</v>
      </c>
      <c r="G92" s="4">
        <v>1.2</v>
      </c>
    </row>
    <row r="93" spans="1:7" ht="18" customHeight="1">
      <c r="A93" s="1"/>
      <c r="B93" s="2" t="s">
        <v>303</v>
      </c>
      <c r="C93" s="2" t="s">
        <v>304</v>
      </c>
      <c r="D93" s="4">
        <v>87.2</v>
      </c>
      <c r="E93" s="4">
        <v>8.1</v>
      </c>
      <c r="F93" s="4">
        <v>3.8</v>
      </c>
      <c r="G93" s="4">
        <v>7.9</v>
      </c>
    </row>
    <row r="94" spans="1:7" ht="18" customHeight="1">
      <c r="A94" s="1"/>
      <c r="B94" s="2" t="s">
        <v>305</v>
      </c>
      <c r="C94" s="2" t="s">
        <v>306</v>
      </c>
      <c r="D94" s="4">
        <v>102.4</v>
      </c>
      <c r="E94" s="4">
        <v>3.4</v>
      </c>
      <c r="F94" s="4">
        <v>7.4</v>
      </c>
      <c r="G94" s="4">
        <v>6.1</v>
      </c>
    </row>
    <row r="95" spans="1:7" ht="18" customHeight="1">
      <c r="A95" s="1"/>
      <c r="B95" s="2" t="s">
        <v>164</v>
      </c>
      <c r="C95" s="2" t="s">
        <v>24</v>
      </c>
      <c r="D95" s="4">
        <v>112</v>
      </c>
      <c r="E95" s="4">
        <v>12.7</v>
      </c>
      <c r="F95" s="4">
        <v>6.4</v>
      </c>
      <c r="G95" s="4">
        <v>1.5</v>
      </c>
    </row>
    <row r="96" spans="1:7" ht="18" customHeight="1">
      <c r="A96" s="1"/>
      <c r="B96" s="2" t="s">
        <v>307</v>
      </c>
      <c r="C96" s="2" t="s">
        <v>308</v>
      </c>
      <c r="D96" s="4">
        <v>39.7</v>
      </c>
      <c r="E96" s="4">
        <v>1.9</v>
      </c>
      <c r="F96" s="4">
        <v>2.6</v>
      </c>
      <c r="G96" s="4">
        <v>2.9</v>
      </c>
    </row>
    <row r="97" spans="1:7" ht="18" customHeight="1">
      <c r="A97" s="1"/>
      <c r="B97" s="2" t="s">
        <v>309</v>
      </c>
      <c r="C97" s="2" t="s">
        <v>310</v>
      </c>
      <c r="D97" s="4">
        <v>31.2</v>
      </c>
      <c r="E97" s="4">
        <v>4.2</v>
      </c>
      <c r="F97" s="4">
        <v>1.5</v>
      </c>
      <c r="G97" s="4">
        <v>1.2</v>
      </c>
    </row>
    <row r="98" spans="1:7" ht="18" customHeight="1">
      <c r="A98" s="1"/>
      <c r="B98" s="2" t="s">
        <v>70</v>
      </c>
      <c r="C98" s="2" t="s">
        <v>71</v>
      </c>
      <c r="D98" s="4">
        <v>32.2</v>
      </c>
      <c r="E98" s="4">
        <v>1.9</v>
      </c>
      <c r="F98" s="4">
        <v>2.6</v>
      </c>
      <c r="G98" s="4">
        <v>1</v>
      </c>
    </row>
    <row r="99" spans="1:7" ht="18" customHeight="1">
      <c r="A99" s="1"/>
      <c r="B99" s="9" t="s">
        <v>311</v>
      </c>
      <c r="C99" s="2" t="s">
        <v>129</v>
      </c>
      <c r="D99" s="6">
        <v>131.2</v>
      </c>
      <c r="E99" s="6">
        <v>5.4</v>
      </c>
      <c r="F99" s="6">
        <v>12</v>
      </c>
      <c r="G99" s="4">
        <v>1</v>
      </c>
    </row>
    <row r="100" spans="1:7" ht="18" customHeight="1">
      <c r="A100" s="1"/>
      <c r="B100" s="2" t="s">
        <v>312</v>
      </c>
      <c r="C100" s="2" t="s">
        <v>313</v>
      </c>
      <c r="D100" s="6">
        <v>124.8</v>
      </c>
      <c r="E100" s="6">
        <v>16.8</v>
      </c>
      <c r="F100" s="6">
        <v>5.3</v>
      </c>
      <c r="G100" s="4">
        <v>3.4</v>
      </c>
    </row>
    <row r="101" spans="1:7" ht="18" customHeight="1">
      <c r="A101" s="1"/>
      <c r="B101" s="2" t="s">
        <v>11</v>
      </c>
      <c r="C101" s="2" t="s">
        <v>314</v>
      </c>
      <c r="D101" s="6">
        <v>156</v>
      </c>
      <c r="E101" s="6">
        <v>17.7</v>
      </c>
      <c r="F101" s="6">
        <v>8.5</v>
      </c>
      <c r="G101" s="4">
        <v>3.3</v>
      </c>
    </row>
    <row r="102" spans="1:7" ht="18" customHeight="1">
      <c r="A102" s="1"/>
      <c r="B102" s="2" t="s">
        <v>315</v>
      </c>
      <c r="C102" s="7" t="s">
        <v>316</v>
      </c>
      <c r="D102" s="6">
        <v>103.4</v>
      </c>
      <c r="E102" s="6">
        <v>6.2</v>
      </c>
      <c r="F102" s="6">
        <v>7</v>
      </c>
      <c r="G102" s="4">
        <v>4.4</v>
      </c>
    </row>
    <row r="103" spans="1:7" ht="18" customHeight="1">
      <c r="A103" s="1"/>
      <c r="B103" s="2" t="s">
        <v>161</v>
      </c>
      <c r="C103" s="2" t="s">
        <v>162</v>
      </c>
      <c r="D103" s="6">
        <v>51.2</v>
      </c>
      <c r="E103" s="6">
        <v>5.1</v>
      </c>
      <c r="F103" s="6">
        <v>3.5</v>
      </c>
      <c r="G103" s="4">
        <v>1</v>
      </c>
    </row>
    <row r="104" spans="1:7" ht="18" customHeight="1">
      <c r="A104" s="1"/>
      <c r="B104" s="2" t="s">
        <v>317</v>
      </c>
      <c r="C104" s="10" t="s">
        <v>318</v>
      </c>
      <c r="D104" s="6">
        <v>57.5</v>
      </c>
      <c r="E104" s="6">
        <v>10.6</v>
      </c>
      <c r="F104" s="6">
        <v>1.4</v>
      </c>
      <c r="G104" s="4">
        <v>1.4</v>
      </c>
    </row>
    <row r="105" spans="1:7" ht="18" customHeight="1">
      <c r="A105" s="1"/>
      <c r="B105" s="2" t="s">
        <v>319</v>
      </c>
      <c r="C105" s="2" t="s">
        <v>320</v>
      </c>
      <c r="D105" s="6">
        <v>55.7</v>
      </c>
      <c r="E105" s="6">
        <v>3.4</v>
      </c>
      <c r="F105" s="6">
        <v>4.5</v>
      </c>
      <c r="G105" s="4">
        <v>1.4</v>
      </c>
    </row>
    <row r="106" spans="1:7" ht="18" customHeight="1">
      <c r="A106" s="1"/>
      <c r="B106" s="2" t="s">
        <v>321</v>
      </c>
      <c r="C106" s="2" t="s">
        <v>322</v>
      </c>
      <c r="D106" s="6">
        <v>49.6</v>
      </c>
      <c r="E106" s="6">
        <v>2.4</v>
      </c>
      <c r="F106" s="6">
        <v>3.2</v>
      </c>
      <c r="G106" s="4">
        <v>3.6</v>
      </c>
    </row>
    <row r="107" spans="1:7" ht="18" customHeight="1">
      <c r="A107" s="1"/>
      <c r="B107" s="2" t="s">
        <v>323</v>
      </c>
      <c r="C107" s="2" t="s">
        <v>324</v>
      </c>
      <c r="D107" s="6">
        <v>36</v>
      </c>
      <c r="E107" s="6">
        <v>4</v>
      </c>
      <c r="F107" s="6">
        <v>1.6</v>
      </c>
      <c r="G107" s="4">
        <v>2.7</v>
      </c>
    </row>
    <row r="108" spans="1:7" ht="18" customHeight="1">
      <c r="A108" s="1"/>
      <c r="B108" s="2" t="s">
        <v>13</v>
      </c>
      <c r="C108" s="2" t="s">
        <v>325</v>
      </c>
      <c r="D108" s="4">
        <v>21.28</v>
      </c>
      <c r="E108" s="4">
        <v>4</v>
      </c>
      <c r="F108" s="4">
        <v>0.96</v>
      </c>
      <c r="G108" s="4">
        <v>1.36</v>
      </c>
    </row>
    <row r="109" spans="1:7" ht="18" customHeight="1">
      <c r="A109" s="1"/>
      <c r="B109" s="2" t="s">
        <v>92</v>
      </c>
      <c r="C109" s="10" t="s">
        <v>93</v>
      </c>
      <c r="D109" s="6">
        <v>34.4</v>
      </c>
      <c r="E109" s="6">
        <v>3.12</v>
      </c>
      <c r="F109" s="6">
        <v>2.16</v>
      </c>
      <c r="G109" s="4">
        <v>1.84</v>
      </c>
    </row>
    <row r="110" spans="1:7" ht="18" customHeight="1">
      <c r="A110" s="1"/>
      <c r="B110" s="10" t="s">
        <v>326</v>
      </c>
      <c r="C110" s="2" t="s">
        <v>327</v>
      </c>
      <c r="D110" s="4">
        <v>93.5</v>
      </c>
      <c r="E110" s="4">
        <v>3.7</v>
      </c>
      <c r="F110" s="4">
        <v>5.6</v>
      </c>
      <c r="G110" s="4">
        <v>3.6</v>
      </c>
    </row>
    <row r="111" spans="1:7" ht="18" customHeight="1">
      <c r="A111" s="1"/>
      <c r="B111" s="2" t="s">
        <v>328</v>
      </c>
      <c r="C111" s="8" t="s">
        <v>24</v>
      </c>
      <c r="D111" s="4">
        <v>79</v>
      </c>
      <c r="E111" s="4">
        <v>16.8</v>
      </c>
      <c r="F111" s="4">
        <v>2.34</v>
      </c>
      <c r="G111" s="4">
        <v>2.31</v>
      </c>
    </row>
    <row r="112" spans="1:7" ht="18" customHeight="1">
      <c r="A112" s="1"/>
      <c r="B112" s="2" t="s">
        <v>329</v>
      </c>
      <c r="C112" s="10" t="s">
        <v>302</v>
      </c>
      <c r="D112" s="6">
        <v>38.400000000000006</v>
      </c>
      <c r="E112" s="6">
        <v>5.6</v>
      </c>
      <c r="F112" s="6">
        <v>1.6800000000000002</v>
      </c>
      <c r="G112" s="4">
        <v>1.2000000000000002</v>
      </c>
    </row>
    <row r="113" spans="1:7" ht="18" customHeight="1">
      <c r="A113" s="1"/>
      <c r="B113" s="2" t="s">
        <v>330</v>
      </c>
      <c r="C113" s="10" t="s">
        <v>331</v>
      </c>
      <c r="D113" s="6">
        <v>67.72000000000001</v>
      </c>
      <c r="E113" s="6">
        <v>6.272</v>
      </c>
      <c r="F113" s="6">
        <v>3.84</v>
      </c>
      <c r="G113" s="4">
        <v>3.2</v>
      </c>
    </row>
    <row r="114" spans="1:7" ht="18" customHeight="1">
      <c r="A114" s="1"/>
      <c r="B114" s="2" t="s">
        <v>332</v>
      </c>
      <c r="C114" s="13" t="s">
        <v>333</v>
      </c>
      <c r="D114" s="6">
        <v>133.6</v>
      </c>
      <c r="E114" s="6">
        <v>11.032</v>
      </c>
      <c r="F114" s="6">
        <v>9.648000000000001</v>
      </c>
      <c r="G114" s="4">
        <v>0.8</v>
      </c>
    </row>
    <row r="115" spans="1:7" ht="18" customHeight="1">
      <c r="A115" s="1"/>
      <c r="B115" s="2" t="s">
        <v>334</v>
      </c>
      <c r="C115" s="10" t="s">
        <v>335</v>
      </c>
      <c r="D115" s="6">
        <v>58.400000000000006</v>
      </c>
      <c r="E115" s="6">
        <v>5.28</v>
      </c>
      <c r="F115" s="6">
        <v>4.08</v>
      </c>
      <c r="G115" s="6">
        <v>1.2800000000000002</v>
      </c>
    </row>
    <row r="116" spans="1:7" ht="18" customHeight="1">
      <c r="A116" s="1"/>
      <c r="B116" s="2" t="s">
        <v>336</v>
      </c>
      <c r="C116" s="10" t="s">
        <v>333</v>
      </c>
      <c r="D116" s="6">
        <v>133.6</v>
      </c>
      <c r="E116" s="6">
        <v>9.65</v>
      </c>
      <c r="F116" s="6">
        <v>8.44</v>
      </c>
      <c r="G116" s="4">
        <v>0.71</v>
      </c>
    </row>
    <row r="117" spans="1:7" ht="18" customHeight="1">
      <c r="A117" s="1"/>
      <c r="B117" s="2" t="s">
        <v>337</v>
      </c>
      <c r="C117" s="10" t="s">
        <v>338</v>
      </c>
      <c r="D117" s="6">
        <v>32</v>
      </c>
      <c r="E117" s="6">
        <v>5.6</v>
      </c>
      <c r="F117" s="6">
        <v>0.8</v>
      </c>
      <c r="G117" s="4">
        <v>1.1</v>
      </c>
    </row>
    <row r="118" spans="1:7" ht="18" customHeight="1">
      <c r="A118" s="1"/>
      <c r="B118" s="2" t="s">
        <v>339</v>
      </c>
      <c r="C118" s="2" t="s">
        <v>71</v>
      </c>
      <c r="D118" s="4">
        <v>32.2</v>
      </c>
      <c r="E118" s="4">
        <v>1.9</v>
      </c>
      <c r="F118" s="4">
        <v>2.6</v>
      </c>
      <c r="G118" s="4">
        <v>1</v>
      </c>
    </row>
    <row r="119" spans="1:7" ht="18" customHeight="1">
      <c r="A119" s="1"/>
      <c r="B119" s="2" t="s">
        <v>23</v>
      </c>
      <c r="C119" s="8" t="s">
        <v>24</v>
      </c>
      <c r="D119" s="4">
        <v>79</v>
      </c>
      <c r="E119" s="4">
        <v>16.8</v>
      </c>
      <c r="F119" s="4">
        <v>2.34</v>
      </c>
      <c r="G119" s="4">
        <v>2.31</v>
      </c>
    </row>
    <row r="120" spans="1:7" ht="18" customHeight="1">
      <c r="A120" s="1"/>
      <c r="B120" s="9" t="s">
        <v>340</v>
      </c>
      <c r="C120" s="10" t="s">
        <v>341</v>
      </c>
      <c r="D120" s="6">
        <v>49.6</v>
      </c>
      <c r="E120" s="6">
        <v>2.4</v>
      </c>
      <c r="F120" s="6">
        <v>3.2</v>
      </c>
      <c r="G120" s="4">
        <v>3.6</v>
      </c>
    </row>
    <row r="121" spans="1:7" ht="18" customHeight="1">
      <c r="A121" s="1"/>
      <c r="B121" s="2" t="s">
        <v>342</v>
      </c>
      <c r="C121" s="2" t="s">
        <v>343</v>
      </c>
      <c r="D121" s="6">
        <v>133.6</v>
      </c>
      <c r="E121" s="6">
        <v>11</v>
      </c>
      <c r="F121" s="6">
        <v>9.65</v>
      </c>
      <c r="G121" s="4">
        <v>0.8</v>
      </c>
    </row>
    <row r="122" spans="1:7" ht="18" customHeight="1">
      <c r="A122" s="1"/>
      <c r="B122" s="2" t="s">
        <v>344</v>
      </c>
      <c r="C122" s="13" t="s">
        <v>338</v>
      </c>
      <c r="D122" s="6">
        <v>32</v>
      </c>
      <c r="E122" s="6">
        <v>5.6</v>
      </c>
      <c r="F122" s="6">
        <v>0.8</v>
      </c>
      <c r="G122" s="4">
        <v>1.1</v>
      </c>
    </row>
    <row r="123" spans="1:7" ht="18" customHeight="1">
      <c r="A123" s="1"/>
      <c r="B123" s="2" t="s">
        <v>32</v>
      </c>
      <c r="C123" s="10" t="s">
        <v>33</v>
      </c>
      <c r="D123" s="6">
        <v>36</v>
      </c>
      <c r="E123" s="6">
        <v>4</v>
      </c>
      <c r="F123" s="6">
        <v>1.6</v>
      </c>
      <c r="G123" s="4">
        <v>2.72</v>
      </c>
    </row>
    <row r="124" spans="1:7" ht="18" customHeight="1">
      <c r="A124" s="1"/>
      <c r="B124" s="10" t="s">
        <v>99</v>
      </c>
      <c r="C124" s="2" t="s">
        <v>51</v>
      </c>
      <c r="D124" s="6">
        <v>29.6</v>
      </c>
      <c r="E124" s="6">
        <v>4</v>
      </c>
      <c r="F124" s="6">
        <v>0.96</v>
      </c>
      <c r="G124" s="4">
        <v>2.16</v>
      </c>
    </row>
    <row r="125" spans="1:7" ht="18" customHeight="1">
      <c r="A125" s="1"/>
      <c r="B125" s="10" t="s">
        <v>345</v>
      </c>
      <c r="C125" s="2" t="s">
        <v>346</v>
      </c>
      <c r="D125" s="4">
        <v>38.88</v>
      </c>
      <c r="E125" s="4">
        <v>3.5200000000000005</v>
      </c>
      <c r="F125" s="4">
        <v>2.2399999999999998</v>
      </c>
      <c r="G125" s="4">
        <v>1.52</v>
      </c>
    </row>
    <row r="126" spans="1:7" ht="18" customHeight="1">
      <c r="A126" s="1"/>
      <c r="B126" s="2" t="s">
        <v>347</v>
      </c>
      <c r="C126" s="2" t="s">
        <v>348</v>
      </c>
      <c r="D126" s="4">
        <v>60.08</v>
      </c>
      <c r="E126" s="4">
        <v>3.68</v>
      </c>
      <c r="F126" s="4">
        <v>3.12</v>
      </c>
      <c r="G126" s="4">
        <v>5.04</v>
      </c>
    </row>
    <row r="127" spans="1:7" ht="18" customHeight="1">
      <c r="A127" s="1"/>
      <c r="B127" s="9" t="s">
        <v>349</v>
      </c>
      <c r="C127" s="10" t="s">
        <v>350</v>
      </c>
      <c r="D127" s="6">
        <v>48</v>
      </c>
      <c r="E127" s="6">
        <v>8.8</v>
      </c>
      <c r="F127" s="6">
        <v>0.8</v>
      </c>
      <c r="G127" s="4">
        <v>3.12</v>
      </c>
    </row>
    <row r="128" spans="1:7" ht="18" customHeight="1">
      <c r="A128" s="1"/>
      <c r="B128" s="10" t="s">
        <v>351</v>
      </c>
      <c r="C128" s="10" t="s">
        <v>324</v>
      </c>
      <c r="D128" s="6">
        <v>36</v>
      </c>
      <c r="E128" s="6">
        <v>4</v>
      </c>
      <c r="F128" s="6">
        <v>1.6</v>
      </c>
      <c r="G128" s="4">
        <v>2.72</v>
      </c>
    </row>
    <row r="129" spans="1:7" ht="18" customHeight="1">
      <c r="A129" s="1"/>
      <c r="B129" s="10" t="s">
        <v>352</v>
      </c>
      <c r="C129" s="2" t="s">
        <v>348</v>
      </c>
      <c r="D129" s="4">
        <v>60.08</v>
      </c>
      <c r="E129" s="4">
        <v>3.68</v>
      </c>
      <c r="F129" s="4">
        <v>3.12</v>
      </c>
      <c r="G129" s="4">
        <v>5.04</v>
      </c>
    </row>
    <row r="130" spans="1:7" ht="18" customHeight="1">
      <c r="A130" s="1"/>
      <c r="B130" s="10" t="s">
        <v>353</v>
      </c>
      <c r="C130" s="2" t="s">
        <v>354</v>
      </c>
      <c r="D130" s="4">
        <v>130.8</v>
      </c>
      <c r="E130" s="4">
        <v>1.7</v>
      </c>
      <c r="F130" s="4">
        <v>10</v>
      </c>
      <c r="G130" s="4">
        <v>9.1</v>
      </c>
    </row>
    <row r="131" spans="1:7" ht="18" customHeight="1">
      <c r="A131" s="1"/>
      <c r="B131" s="10" t="s">
        <v>355</v>
      </c>
      <c r="C131" s="10" t="s">
        <v>356</v>
      </c>
      <c r="D131" s="6">
        <v>80</v>
      </c>
      <c r="E131" s="6">
        <v>4.2</v>
      </c>
      <c r="F131" s="6">
        <v>6.2</v>
      </c>
      <c r="G131" s="4">
        <v>3.4</v>
      </c>
    </row>
    <row r="132" spans="1:7" ht="18" customHeight="1">
      <c r="A132" s="1"/>
      <c r="B132" s="10" t="s">
        <v>357</v>
      </c>
      <c r="C132" s="10" t="s">
        <v>358</v>
      </c>
      <c r="D132" s="4">
        <v>32.2</v>
      </c>
      <c r="E132" s="4">
        <v>1.9</v>
      </c>
      <c r="F132" s="4">
        <v>2.6</v>
      </c>
      <c r="G132" s="4">
        <v>1</v>
      </c>
    </row>
    <row r="133" spans="1:7" ht="18" customHeight="1">
      <c r="A133" s="1"/>
      <c r="B133" s="10" t="s">
        <v>359</v>
      </c>
      <c r="C133" s="2" t="s">
        <v>360</v>
      </c>
      <c r="D133" s="4">
        <v>78.5</v>
      </c>
      <c r="E133" s="4">
        <v>7</v>
      </c>
      <c r="F133" s="4">
        <v>6.2</v>
      </c>
      <c r="G133" s="4">
        <v>1.4</v>
      </c>
    </row>
    <row r="134" spans="1:7" ht="18" customHeight="1">
      <c r="A134" s="1"/>
      <c r="B134" s="10" t="s">
        <v>361</v>
      </c>
      <c r="C134" s="2" t="s">
        <v>362</v>
      </c>
      <c r="D134" s="4">
        <v>104.64000000000001</v>
      </c>
      <c r="E134" s="4">
        <v>1.36</v>
      </c>
      <c r="F134" s="4">
        <v>8</v>
      </c>
      <c r="G134" s="4">
        <v>7.28</v>
      </c>
    </row>
    <row r="135" spans="1:7" ht="18" customHeight="1">
      <c r="A135" s="1"/>
      <c r="B135" s="2" t="s">
        <v>363</v>
      </c>
      <c r="C135" s="10" t="s">
        <v>364</v>
      </c>
      <c r="D135" s="4">
        <v>83.84</v>
      </c>
      <c r="E135" s="4">
        <v>12.4</v>
      </c>
      <c r="F135" s="4">
        <v>3.5200000000000005</v>
      </c>
      <c r="G135" s="4">
        <v>1.52</v>
      </c>
    </row>
    <row r="136" spans="1:7" ht="18" customHeight="1">
      <c r="A136" s="1"/>
      <c r="B136" s="2" t="s">
        <v>365</v>
      </c>
      <c r="C136" s="7" t="s">
        <v>366</v>
      </c>
      <c r="D136" s="4">
        <v>110.56</v>
      </c>
      <c r="E136" s="4">
        <v>5.6</v>
      </c>
      <c r="F136" s="4">
        <v>8.64</v>
      </c>
      <c r="G136" s="4">
        <v>4.08</v>
      </c>
    </row>
    <row r="137" spans="1:7" ht="18" customHeight="1">
      <c r="A137" s="1"/>
      <c r="B137" s="10" t="s">
        <v>367</v>
      </c>
      <c r="C137" s="2" t="s">
        <v>368</v>
      </c>
      <c r="D137" s="4">
        <v>41.3</v>
      </c>
      <c r="E137" s="4">
        <v>5</v>
      </c>
      <c r="F137" s="4">
        <v>3</v>
      </c>
      <c r="G137" s="4">
        <v>1.3</v>
      </c>
    </row>
    <row r="138" spans="1:7" ht="18" customHeight="1">
      <c r="A138" s="1"/>
      <c r="B138" s="10" t="s">
        <v>369</v>
      </c>
      <c r="C138" s="10" t="s">
        <v>33</v>
      </c>
      <c r="D138" s="4">
        <v>64.24</v>
      </c>
      <c r="E138" s="4">
        <v>5.6</v>
      </c>
      <c r="F138" s="4">
        <v>4.5600000000000005</v>
      </c>
      <c r="G138" s="4">
        <v>1.2000000000000002</v>
      </c>
    </row>
    <row r="139" spans="1:7" ht="18" customHeight="1">
      <c r="A139" s="1"/>
      <c r="B139" s="10" t="s">
        <v>370</v>
      </c>
      <c r="C139" s="10" t="s">
        <v>371</v>
      </c>
      <c r="D139" s="4">
        <v>81.28</v>
      </c>
      <c r="E139" s="4">
        <v>6.48</v>
      </c>
      <c r="F139" s="4">
        <v>3.9200000000000004</v>
      </c>
      <c r="G139" s="4">
        <v>6.24</v>
      </c>
    </row>
    <row r="140" spans="1:7" ht="18" customHeight="1">
      <c r="A140" s="1"/>
      <c r="B140" s="10" t="s">
        <v>372</v>
      </c>
      <c r="C140" s="10" t="s">
        <v>14</v>
      </c>
      <c r="D140" s="4">
        <v>32.2</v>
      </c>
      <c r="E140" s="4">
        <v>1.9</v>
      </c>
      <c r="F140" s="4">
        <v>2.6</v>
      </c>
      <c r="G140" s="4">
        <v>1</v>
      </c>
    </row>
    <row r="141" spans="1:7" ht="18" customHeight="1">
      <c r="A141" s="1"/>
      <c r="B141" s="10" t="s">
        <v>373</v>
      </c>
      <c r="C141" s="10" t="s">
        <v>108</v>
      </c>
      <c r="D141" s="4">
        <v>23.36</v>
      </c>
      <c r="E141" s="4">
        <v>2.8800000000000003</v>
      </c>
      <c r="F141" s="4">
        <v>1.04</v>
      </c>
      <c r="G141" s="4">
        <v>1.04</v>
      </c>
    </row>
    <row r="142" spans="1:7" ht="18" customHeight="1">
      <c r="A142" s="1"/>
      <c r="B142" s="10" t="s">
        <v>374</v>
      </c>
      <c r="C142" s="16" t="s">
        <v>375</v>
      </c>
      <c r="D142" s="4">
        <v>29.28</v>
      </c>
      <c r="E142" s="4">
        <v>3.04</v>
      </c>
      <c r="F142" s="4">
        <v>1.2800000000000002</v>
      </c>
      <c r="G142" s="4">
        <v>2.2399999999999998</v>
      </c>
    </row>
    <row r="143" spans="1:7" ht="18" customHeight="1">
      <c r="A143" s="1"/>
      <c r="B143" s="10" t="s">
        <v>376</v>
      </c>
      <c r="C143" s="2" t="s">
        <v>377</v>
      </c>
      <c r="D143" s="4">
        <v>110.56</v>
      </c>
      <c r="E143" s="4">
        <v>5.6</v>
      </c>
      <c r="F143" s="4">
        <v>8.64</v>
      </c>
      <c r="G143" s="4">
        <v>4.08</v>
      </c>
    </row>
    <row r="144" spans="1:7" ht="18" customHeight="1">
      <c r="A144" s="1"/>
      <c r="B144" s="10" t="s">
        <v>378</v>
      </c>
      <c r="C144" s="10" t="s">
        <v>379</v>
      </c>
      <c r="D144" s="6">
        <v>102.48</v>
      </c>
      <c r="E144" s="6">
        <v>15.600000000000001</v>
      </c>
      <c r="F144" s="6">
        <v>2.5600000000000005</v>
      </c>
      <c r="G144" s="4">
        <v>6.720000000000001</v>
      </c>
    </row>
    <row r="145" spans="1:7" ht="18" customHeight="1">
      <c r="A145" s="1"/>
      <c r="B145" s="10" t="s">
        <v>380</v>
      </c>
      <c r="C145" s="10" t="s">
        <v>381</v>
      </c>
      <c r="D145" s="6">
        <v>96.72000000000001</v>
      </c>
      <c r="E145" s="6">
        <v>6.96</v>
      </c>
      <c r="F145" s="6">
        <v>4.800000000000001</v>
      </c>
      <c r="G145" s="4">
        <v>7.36</v>
      </c>
    </row>
    <row r="146" spans="1:7" ht="18" customHeight="1">
      <c r="A146" s="1"/>
      <c r="B146" s="10" t="s">
        <v>382</v>
      </c>
      <c r="C146" s="10" t="s">
        <v>383</v>
      </c>
      <c r="D146" s="17" t="s">
        <v>384</v>
      </c>
      <c r="E146" s="17" t="s">
        <v>385</v>
      </c>
      <c r="F146" s="17" t="s">
        <v>386</v>
      </c>
      <c r="G146" s="17" t="s">
        <v>387</v>
      </c>
    </row>
    <row r="147" spans="1:7" ht="18" customHeight="1">
      <c r="A147" s="1"/>
      <c r="B147" s="10" t="s">
        <v>388</v>
      </c>
      <c r="C147" s="10" t="s">
        <v>33</v>
      </c>
      <c r="D147" s="6">
        <v>36</v>
      </c>
      <c r="E147" s="6">
        <v>4</v>
      </c>
      <c r="F147" s="6">
        <v>1.6</v>
      </c>
      <c r="G147" s="4">
        <v>2.72</v>
      </c>
    </row>
    <row r="148" spans="1:7" ht="18" customHeight="1">
      <c r="A148" s="1"/>
      <c r="B148" s="10" t="s">
        <v>389</v>
      </c>
      <c r="C148" s="10" t="s">
        <v>390</v>
      </c>
      <c r="D148" s="4">
        <v>98.56</v>
      </c>
      <c r="E148" s="4">
        <v>5.120000000000001</v>
      </c>
      <c r="F148" s="4">
        <v>6.24</v>
      </c>
      <c r="G148" s="4">
        <v>2.2399999999999998</v>
      </c>
    </row>
    <row r="149" spans="1:7" ht="18" customHeight="1">
      <c r="A149" s="1"/>
      <c r="B149" s="10" t="s">
        <v>391</v>
      </c>
      <c r="C149" s="8" t="s">
        <v>392</v>
      </c>
      <c r="D149" s="4">
        <v>49.52</v>
      </c>
      <c r="E149" s="4">
        <v>6.16</v>
      </c>
      <c r="F149" s="4">
        <v>2.16</v>
      </c>
      <c r="G149" s="4">
        <v>2.2399999999999998</v>
      </c>
    </row>
    <row r="150" spans="1:7" ht="18" customHeight="1">
      <c r="A150" s="1"/>
      <c r="B150" s="10" t="s">
        <v>393</v>
      </c>
      <c r="C150" s="2" t="s">
        <v>394</v>
      </c>
      <c r="D150" s="6">
        <v>133.6</v>
      </c>
      <c r="E150" s="6">
        <v>11.04</v>
      </c>
      <c r="F150" s="6">
        <v>9.600000000000001</v>
      </c>
      <c r="G150" s="4">
        <v>0.8</v>
      </c>
    </row>
    <row r="151" spans="1:7" ht="18" customHeight="1">
      <c r="A151" s="1"/>
      <c r="B151" s="10" t="s">
        <v>395</v>
      </c>
      <c r="C151" s="10" t="s">
        <v>154</v>
      </c>
      <c r="D151" s="6">
        <v>21</v>
      </c>
      <c r="E151" s="6">
        <v>3.9</v>
      </c>
      <c r="F151" s="6">
        <v>0.3</v>
      </c>
      <c r="G151" s="4">
        <v>1.9</v>
      </c>
    </row>
    <row r="152" spans="1:7" ht="18" customHeight="1">
      <c r="A152" s="1"/>
      <c r="B152" s="10" t="s">
        <v>396</v>
      </c>
      <c r="C152" s="10" t="s">
        <v>33</v>
      </c>
      <c r="D152" s="4">
        <v>64.24</v>
      </c>
      <c r="E152" s="4">
        <v>5.6</v>
      </c>
      <c r="F152" s="4">
        <v>4.5600000000000005</v>
      </c>
      <c r="G152" s="4">
        <v>1.2000000000000002</v>
      </c>
    </row>
    <row r="153" spans="1:7" ht="18" customHeight="1">
      <c r="A153" s="1"/>
      <c r="B153" s="10" t="s">
        <v>397</v>
      </c>
      <c r="C153" s="18" t="s">
        <v>398</v>
      </c>
      <c r="D153" s="4">
        <v>40</v>
      </c>
      <c r="E153" s="4">
        <v>6.88</v>
      </c>
      <c r="F153" s="4">
        <v>1.92</v>
      </c>
      <c r="G153" s="4">
        <v>2.16</v>
      </c>
    </row>
    <row r="154" spans="1:7" ht="18" customHeight="1">
      <c r="A154" s="1"/>
      <c r="B154" s="10" t="s">
        <v>399</v>
      </c>
      <c r="C154" s="13" t="s">
        <v>400</v>
      </c>
      <c r="D154" s="6">
        <v>124.80000000000001</v>
      </c>
      <c r="E154" s="6">
        <v>16.880000000000003</v>
      </c>
      <c r="F154" s="6">
        <v>5.28</v>
      </c>
      <c r="G154" s="6">
        <v>3.44</v>
      </c>
    </row>
    <row r="155" spans="1:7" ht="18" customHeight="1">
      <c r="A155" s="1"/>
      <c r="B155" s="10" t="s">
        <v>128</v>
      </c>
      <c r="C155" s="10" t="s">
        <v>129</v>
      </c>
      <c r="D155" s="6">
        <v>131.20000000000002</v>
      </c>
      <c r="E155" s="6">
        <v>5.36</v>
      </c>
      <c r="F155" s="6">
        <v>7.2</v>
      </c>
      <c r="G155" s="4">
        <v>1.04</v>
      </c>
    </row>
    <row r="156" spans="1:7" ht="18" customHeight="1">
      <c r="A156" s="1"/>
      <c r="B156" s="10" t="s">
        <v>41</v>
      </c>
      <c r="C156" s="10" t="s">
        <v>42</v>
      </c>
      <c r="D156" s="6">
        <v>21</v>
      </c>
      <c r="E156" s="6">
        <v>3.7</v>
      </c>
      <c r="F156" s="6">
        <v>0.2</v>
      </c>
      <c r="G156" s="4">
        <v>1.7</v>
      </c>
    </row>
    <row r="157" spans="1:7" ht="18" customHeight="1">
      <c r="A157" s="1"/>
      <c r="B157" s="10" t="s">
        <v>401</v>
      </c>
      <c r="C157" s="10" t="s">
        <v>402</v>
      </c>
      <c r="D157" s="4">
        <v>67.76</v>
      </c>
      <c r="E157" s="4">
        <v>6.24</v>
      </c>
      <c r="F157" s="4">
        <v>3.84</v>
      </c>
      <c r="G157" s="4">
        <v>3.2</v>
      </c>
    </row>
    <row r="158" spans="1:7" ht="18" customHeight="1">
      <c r="A158" s="1"/>
      <c r="B158" s="10" t="s">
        <v>120</v>
      </c>
      <c r="C158" s="2" t="s">
        <v>403</v>
      </c>
      <c r="D158" s="4">
        <v>110.56</v>
      </c>
      <c r="E158" s="4">
        <v>5.6</v>
      </c>
      <c r="F158" s="4">
        <v>8.64</v>
      </c>
      <c r="G158" s="4">
        <v>4.08</v>
      </c>
    </row>
    <row r="159" spans="1:7" ht="18" customHeight="1">
      <c r="A159" s="1"/>
      <c r="B159" s="10" t="s">
        <v>404</v>
      </c>
      <c r="C159" s="10" t="s">
        <v>405</v>
      </c>
      <c r="D159" s="4">
        <v>67.76</v>
      </c>
      <c r="E159" s="4">
        <v>6.24</v>
      </c>
      <c r="F159" s="4">
        <v>3.84</v>
      </c>
      <c r="G159" s="4">
        <v>3.2</v>
      </c>
    </row>
    <row r="160" spans="1:7" ht="18" customHeight="1">
      <c r="A160" s="1"/>
      <c r="B160" s="19" t="s">
        <v>406</v>
      </c>
      <c r="C160" s="10" t="s">
        <v>407</v>
      </c>
      <c r="D160" s="6">
        <v>44.2</v>
      </c>
      <c r="E160" s="6">
        <v>9.1</v>
      </c>
      <c r="F160" s="6">
        <v>0.3</v>
      </c>
      <c r="G160" s="6">
        <v>1.5</v>
      </c>
    </row>
    <row r="161" spans="1:7" ht="18" customHeight="1">
      <c r="A161" s="1"/>
      <c r="B161" s="2" t="s">
        <v>408</v>
      </c>
      <c r="C161" s="2" t="s">
        <v>409</v>
      </c>
      <c r="D161" s="4">
        <v>124</v>
      </c>
      <c r="E161" s="4">
        <v>3.44</v>
      </c>
      <c r="F161" s="4">
        <v>7.120000000000001</v>
      </c>
      <c r="G161" s="4">
        <v>11.840000000000002</v>
      </c>
    </row>
    <row r="162" spans="1:7" ht="18" customHeight="1">
      <c r="A162" s="1"/>
      <c r="B162" s="2" t="s">
        <v>410</v>
      </c>
      <c r="C162" s="7" t="s">
        <v>411</v>
      </c>
      <c r="D162" s="4">
        <v>26.8</v>
      </c>
      <c r="E162" s="4">
        <v>2.7</v>
      </c>
      <c r="F162" s="4">
        <v>1</v>
      </c>
      <c r="G162" s="4">
        <v>3.1</v>
      </c>
    </row>
    <row r="163" spans="1:7" ht="18" customHeight="1">
      <c r="A163" s="1"/>
      <c r="B163" s="2" t="s">
        <v>412</v>
      </c>
      <c r="C163" s="2" t="s">
        <v>413</v>
      </c>
      <c r="D163" s="4">
        <v>130.4</v>
      </c>
      <c r="E163" s="4">
        <v>9.7</v>
      </c>
      <c r="F163" s="4">
        <v>4.2</v>
      </c>
      <c r="G163" s="4">
        <v>9.7</v>
      </c>
    </row>
    <row r="164" spans="1:7" ht="18" customHeight="1">
      <c r="A164" s="1"/>
      <c r="B164" s="2" t="s">
        <v>21</v>
      </c>
      <c r="C164" s="2" t="s">
        <v>22</v>
      </c>
      <c r="D164" s="4">
        <v>59.9</v>
      </c>
      <c r="E164" s="4">
        <v>2.2</v>
      </c>
      <c r="F164" s="4">
        <v>4.2</v>
      </c>
      <c r="G164" s="4">
        <v>3.4</v>
      </c>
    </row>
    <row r="165" spans="1:7" ht="18" customHeight="1">
      <c r="A165" s="1"/>
      <c r="B165" s="2" t="s">
        <v>414</v>
      </c>
      <c r="C165" s="2" t="s">
        <v>415</v>
      </c>
      <c r="D165" s="4">
        <v>137.6</v>
      </c>
      <c r="E165" s="4">
        <v>4.2</v>
      </c>
      <c r="F165" s="4">
        <v>11.8</v>
      </c>
      <c r="G165" s="4">
        <v>4.5</v>
      </c>
    </row>
    <row r="166" spans="1:7" ht="18" customHeight="1">
      <c r="A166" s="1"/>
      <c r="B166" s="2" t="s">
        <v>416</v>
      </c>
      <c r="C166" s="2" t="s">
        <v>417</v>
      </c>
      <c r="D166" s="4">
        <v>69.6</v>
      </c>
      <c r="E166" s="4">
        <v>3.9</v>
      </c>
      <c r="F166" s="4">
        <v>3.4</v>
      </c>
      <c r="G166" s="4">
        <v>6.3</v>
      </c>
    </row>
    <row r="167" spans="1:7" ht="18" customHeight="1">
      <c r="A167" s="1"/>
      <c r="B167" s="2" t="s">
        <v>418</v>
      </c>
      <c r="C167" s="2" t="s">
        <v>419</v>
      </c>
      <c r="D167" s="4">
        <v>119.2</v>
      </c>
      <c r="E167" s="4">
        <v>3.4</v>
      </c>
      <c r="F167" s="4">
        <v>7.1</v>
      </c>
      <c r="G167" s="4">
        <v>11.8</v>
      </c>
    </row>
    <row r="168" spans="1:7" ht="18" customHeight="1">
      <c r="A168" s="1"/>
      <c r="B168" s="2" t="s">
        <v>420</v>
      </c>
      <c r="C168" s="2" t="s">
        <v>421</v>
      </c>
      <c r="D168" s="4">
        <v>93.6</v>
      </c>
      <c r="E168" s="4">
        <v>2.4</v>
      </c>
      <c r="F168" s="4">
        <v>5.8</v>
      </c>
      <c r="G168" s="4">
        <v>8.1</v>
      </c>
    </row>
    <row r="169" spans="1:7" ht="18" customHeight="1">
      <c r="A169" s="1"/>
      <c r="B169" s="2" t="s">
        <v>422</v>
      </c>
      <c r="C169" s="2" t="s">
        <v>423</v>
      </c>
      <c r="D169" s="4">
        <v>54.4</v>
      </c>
      <c r="E169" s="4">
        <v>4.7</v>
      </c>
      <c r="F169" s="4">
        <v>2.6</v>
      </c>
      <c r="G169" s="4">
        <v>4</v>
      </c>
    </row>
    <row r="170" spans="1:7" ht="18" customHeight="1">
      <c r="A170" s="1"/>
      <c r="B170" s="2" t="s">
        <v>424</v>
      </c>
      <c r="C170" s="2" t="s">
        <v>425</v>
      </c>
      <c r="D170" s="6">
        <v>51.2</v>
      </c>
      <c r="E170" s="6">
        <v>2.5</v>
      </c>
      <c r="F170" s="6">
        <v>2.6</v>
      </c>
      <c r="G170" s="4">
        <v>2</v>
      </c>
    </row>
    <row r="171" spans="1:7" ht="18" customHeight="1">
      <c r="A171" s="1"/>
      <c r="B171" s="2" t="s">
        <v>426</v>
      </c>
      <c r="C171" s="2" t="s">
        <v>427</v>
      </c>
      <c r="D171" s="6">
        <v>79.2</v>
      </c>
      <c r="E171" s="6">
        <v>2.6</v>
      </c>
      <c r="F171" s="6">
        <v>2.9</v>
      </c>
      <c r="G171" s="4">
        <v>5.4</v>
      </c>
    </row>
    <row r="172" spans="1:7" ht="18" customHeight="1">
      <c r="A172" s="1"/>
      <c r="B172" s="2" t="s">
        <v>428</v>
      </c>
      <c r="C172" s="2" t="s">
        <v>429</v>
      </c>
      <c r="D172" s="6">
        <v>70.7</v>
      </c>
      <c r="E172" s="6">
        <v>3.7</v>
      </c>
      <c r="F172" s="6">
        <v>3.3</v>
      </c>
      <c r="G172" s="4">
        <v>6.9</v>
      </c>
    </row>
    <row r="173" spans="1:7" ht="18" customHeight="1">
      <c r="A173" s="1"/>
      <c r="B173" s="2" t="s">
        <v>430</v>
      </c>
      <c r="C173" s="2" t="s">
        <v>431</v>
      </c>
      <c r="D173" s="6">
        <v>92</v>
      </c>
      <c r="E173" s="6">
        <v>8</v>
      </c>
      <c r="F173" s="6">
        <v>3.5</v>
      </c>
      <c r="G173" s="4">
        <v>8</v>
      </c>
    </row>
    <row r="174" spans="1:7" ht="18" customHeight="1">
      <c r="A174" s="1"/>
      <c r="B174" s="2" t="s">
        <v>432</v>
      </c>
      <c r="C174" s="2" t="s">
        <v>433</v>
      </c>
      <c r="D174" s="6">
        <v>64</v>
      </c>
      <c r="E174" s="6">
        <v>3.7</v>
      </c>
      <c r="F174" s="6">
        <v>3.1</v>
      </c>
      <c r="G174" s="4">
        <v>4.4</v>
      </c>
    </row>
    <row r="175" spans="1:7" ht="18" customHeight="1">
      <c r="A175" s="1"/>
      <c r="B175" s="2" t="s">
        <v>434</v>
      </c>
      <c r="C175" s="2" t="s">
        <v>435</v>
      </c>
      <c r="D175" s="6">
        <v>101.6</v>
      </c>
      <c r="E175" s="6">
        <v>10</v>
      </c>
      <c r="F175" s="6">
        <v>4.3</v>
      </c>
      <c r="G175" s="4">
        <v>5.8</v>
      </c>
    </row>
    <row r="176" spans="1:7" ht="18" customHeight="1">
      <c r="A176" s="1"/>
      <c r="B176" s="2" t="s">
        <v>57</v>
      </c>
      <c r="C176" s="2" t="s">
        <v>436</v>
      </c>
      <c r="D176" s="6">
        <v>58.4</v>
      </c>
      <c r="E176" s="6">
        <v>3.9</v>
      </c>
      <c r="F176" s="6">
        <v>3.2</v>
      </c>
      <c r="G176" s="4">
        <v>4</v>
      </c>
    </row>
    <row r="177" spans="1:7" ht="18" customHeight="1">
      <c r="A177" s="1"/>
      <c r="B177" s="2" t="s">
        <v>437</v>
      </c>
      <c r="C177" s="10" t="s">
        <v>438</v>
      </c>
      <c r="D177" s="6">
        <v>119.2</v>
      </c>
      <c r="E177" s="6">
        <v>3.44</v>
      </c>
      <c r="F177" s="6">
        <v>7.120000000000001</v>
      </c>
      <c r="G177" s="4">
        <v>11.840000000000002</v>
      </c>
    </row>
    <row r="178" spans="1:7" ht="18" customHeight="1">
      <c r="A178" s="1"/>
      <c r="B178" s="2" t="s">
        <v>133</v>
      </c>
      <c r="C178" s="2" t="s">
        <v>439</v>
      </c>
      <c r="D178" s="4">
        <v>144</v>
      </c>
      <c r="E178" s="4">
        <v>12.32</v>
      </c>
      <c r="F178" s="4">
        <v>9.600000000000001</v>
      </c>
      <c r="G178" s="4">
        <v>2.38</v>
      </c>
    </row>
    <row r="179" spans="1:7" ht="18" customHeight="1">
      <c r="A179" s="1"/>
      <c r="B179" s="2" t="s">
        <v>440</v>
      </c>
      <c r="C179" s="2" t="s">
        <v>441</v>
      </c>
      <c r="D179" s="6">
        <v>119.2</v>
      </c>
      <c r="E179" s="6">
        <v>3.44</v>
      </c>
      <c r="F179" s="6">
        <v>7.120000000000001</v>
      </c>
      <c r="G179" s="4">
        <v>11.840000000000002</v>
      </c>
    </row>
    <row r="180" spans="1:7" ht="18" customHeight="1">
      <c r="A180" s="1"/>
      <c r="B180" s="10" t="s">
        <v>442</v>
      </c>
      <c r="C180" s="10" t="s">
        <v>443</v>
      </c>
      <c r="D180" s="6">
        <v>89</v>
      </c>
      <c r="E180" s="6">
        <v>4.54</v>
      </c>
      <c r="F180" s="6">
        <v>3.37</v>
      </c>
      <c r="G180" s="6">
        <v>7.1</v>
      </c>
    </row>
    <row r="181" spans="1:7" ht="18" customHeight="1">
      <c r="A181" s="1"/>
      <c r="B181" s="2" t="s">
        <v>444</v>
      </c>
      <c r="C181" s="7" t="s">
        <v>445</v>
      </c>
      <c r="D181" s="6">
        <v>154</v>
      </c>
      <c r="E181" s="6">
        <v>10.1</v>
      </c>
      <c r="F181" s="6">
        <v>5.3</v>
      </c>
      <c r="G181" s="4">
        <v>12.1</v>
      </c>
    </row>
    <row r="182" spans="1:7" ht="18" customHeight="1">
      <c r="A182" s="1"/>
      <c r="B182" s="2" t="s">
        <v>446</v>
      </c>
      <c r="C182" s="2" t="s">
        <v>447</v>
      </c>
      <c r="D182" s="6">
        <v>99</v>
      </c>
      <c r="E182" s="6">
        <v>3.2</v>
      </c>
      <c r="F182" s="6">
        <v>4.64</v>
      </c>
      <c r="G182" s="4">
        <v>6.8</v>
      </c>
    </row>
    <row r="183" spans="1:7" ht="18" customHeight="1">
      <c r="A183" s="1"/>
      <c r="B183" s="2" t="s">
        <v>448</v>
      </c>
      <c r="C183" s="2" t="s">
        <v>449</v>
      </c>
      <c r="D183" s="6">
        <v>124</v>
      </c>
      <c r="E183" s="6">
        <v>3.44</v>
      </c>
      <c r="F183" s="6">
        <v>7.120000000000001</v>
      </c>
      <c r="G183" s="4">
        <v>11.840000000000002</v>
      </c>
    </row>
    <row r="184" spans="1:7" ht="18" customHeight="1">
      <c r="A184" s="1"/>
      <c r="B184" s="2" t="s">
        <v>450</v>
      </c>
      <c r="C184" s="2" t="s">
        <v>451</v>
      </c>
      <c r="D184" s="6">
        <v>66.4</v>
      </c>
      <c r="E184" s="6">
        <v>4.4</v>
      </c>
      <c r="F184" s="6">
        <v>4</v>
      </c>
      <c r="G184" s="4">
        <v>4.4799999999999995</v>
      </c>
    </row>
    <row r="185" spans="1:7" ht="18" customHeight="1">
      <c r="A185" s="1"/>
      <c r="B185" s="2" t="s">
        <v>452</v>
      </c>
      <c r="C185" s="10" t="s">
        <v>453</v>
      </c>
      <c r="D185" s="6">
        <v>51.2</v>
      </c>
      <c r="E185" s="6">
        <v>2.4800000000000004</v>
      </c>
      <c r="F185" s="6">
        <v>2.5600000000000005</v>
      </c>
      <c r="G185" s="4">
        <v>2</v>
      </c>
    </row>
    <row r="186" spans="1:7" ht="18" customHeight="1">
      <c r="A186" s="1"/>
      <c r="B186" s="2" t="s">
        <v>454</v>
      </c>
      <c r="C186" s="10" t="s">
        <v>455</v>
      </c>
      <c r="D186" s="6">
        <v>74.4</v>
      </c>
      <c r="E186" s="6">
        <v>5.760000000000001</v>
      </c>
      <c r="F186" s="6">
        <v>3.68</v>
      </c>
      <c r="G186" s="6">
        <v>5.36</v>
      </c>
    </row>
    <row r="187" spans="1:7" ht="18" customHeight="1">
      <c r="A187" s="1"/>
      <c r="B187" s="7" t="s">
        <v>68</v>
      </c>
      <c r="C187" s="10" t="s">
        <v>456</v>
      </c>
      <c r="D187" s="6">
        <v>79.2</v>
      </c>
      <c r="E187" s="6">
        <v>2.5600000000000005</v>
      </c>
      <c r="F187" s="6">
        <v>3.71</v>
      </c>
      <c r="G187" s="4">
        <v>5.44</v>
      </c>
    </row>
    <row r="188" spans="1:7" ht="18" customHeight="1">
      <c r="A188" s="1"/>
      <c r="B188" s="2" t="s">
        <v>457</v>
      </c>
      <c r="C188" s="2" t="s">
        <v>433</v>
      </c>
      <c r="D188" s="6">
        <v>64</v>
      </c>
      <c r="E188" s="6">
        <v>3.7</v>
      </c>
      <c r="F188" s="6">
        <v>3.1</v>
      </c>
      <c r="G188" s="4">
        <v>4.4</v>
      </c>
    </row>
    <row r="189" spans="1:7" ht="18" customHeight="1">
      <c r="A189" s="1"/>
      <c r="B189" s="2" t="s">
        <v>458</v>
      </c>
      <c r="C189" s="3" t="s">
        <v>459</v>
      </c>
      <c r="D189" s="6">
        <v>119.2</v>
      </c>
      <c r="E189" s="6">
        <v>3.44</v>
      </c>
      <c r="F189" s="6">
        <v>7.120000000000001</v>
      </c>
      <c r="G189" s="4">
        <v>11.840000000000002</v>
      </c>
    </row>
    <row r="190" spans="1:7" ht="18" customHeight="1">
      <c r="A190" s="1"/>
      <c r="B190" s="2" t="s">
        <v>126</v>
      </c>
      <c r="C190" s="2" t="s">
        <v>460</v>
      </c>
      <c r="D190" s="6">
        <v>75.5</v>
      </c>
      <c r="E190" s="6">
        <v>5.7</v>
      </c>
      <c r="F190" s="6">
        <v>4.9</v>
      </c>
      <c r="G190" s="4">
        <v>4.2</v>
      </c>
    </row>
    <row r="191" spans="1:7" ht="18" customHeight="1">
      <c r="A191" s="1"/>
      <c r="B191" s="2" t="s">
        <v>90</v>
      </c>
      <c r="C191" s="2" t="s">
        <v>461</v>
      </c>
      <c r="D191" s="6">
        <v>47.92</v>
      </c>
      <c r="E191" s="6">
        <v>5.120000000000001</v>
      </c>
      <c r="F191" s="6">
        <v>1.52</v>
      </c>
      <c r="G191" s="4">
        <v>4.4</v>
      </c>
    </row>
    <row r="192" spans="1:7" ht="18" customHeight="1">
      <c r="A192" s="1"/>
      <c r="B192" s="2" t="s">
        <v>462</v>
      </c>
      <c r="C192" s="2" t="s">
        <v>463</v>
      </c>
      <c r="D192" s="6">
        <v>47.92</v>
      </c>
      <c r="E192" s="6">
        <v>5.120000000000001</v>
      </c>
      <c r="F192" s="6">
        <v>1.52</v>
      </c>
      <c r="G192" s="4">
        <v>4.4</v>
      </c>
    </row>
    <row r="193" spans="1:7" ht="18" customHeight="1">
      <c r="A193" s="1"/>
      <c r="B193" s="2" t="s">
        <v>464</v>
      </c>
      <c r="C193" s="2" t="s">
        <v>465</v>
      </c>
      <c r="D193" s="6">
        <v>56</v>
      </c>
      <c r="E193" s="6">
        <v>3.74</v>
      </c>
      <c r="F193" s="6">
        <v>3.13</v>
      </c>
      <c r="G193" s="4">
        <v>4.38</v>
      </c>
    </row>
    <row r="194" spans="1:7" ht="18" customHeight="1">
      <c r="A194" s="1"/>
      <c r="B194" s="2" t="s">
        <v>466</v>
      </c>
      <c r="C194" s="10" t="s">
        <v>467</v>
      </c>
      <c r="D194" s="6">
        <v>71.2</v>
      </c>
      <c r="E194" s="6">
        <v>3.63</v>
      </c>
      <c r="F194" s="6">
        <v>3.37</v>
      </c>
      <c r="G194" s="6">
        <v>5.68</v>
      </c>
    </row>
    <row r="195" spans="1:7" ht="18" customHeight="1">
      <c r="A195" s="1"/>
      <c r="B195" s="10" t="s">
        <v>468</v>
      </c>
      <c r="C195" s="10" t="s">
        <v>469</v>
      </c>
      <c r="D195" s="6">
        <v>126.56</v>
      </c>
      <c r="E195" s="6">
        <v>5.36</v>
      </c>
      <c r="F195" s="6">
        <v>10.8</v>
      </c>
      <c r="G195" s="4">
        <v>4.32</v>
      </c>
    </row>
    <row r="196" spans="1:7" ht="18" customHeight="1">
      <c r="A196" s="1"/>
      <c r="B196" s="10" t="s">
        <v>470</v>
      </c>
      <c r="C196" s="10" t="s">
        <v>471</v>
      </c>
      <c r="D196" s="6">
        <v>124</v>
      </c>
      <c r="E196" s="6">
        <v>3.44</v>
      </c>
      <c r="F196" s="6">
        <v>7.120000000000001</v>
      </c>
      <c r="G196" s="4">
        <v>11.840000000000002</v>
      </c>
    </row>
    <row r="197" spans="1:7" ht="18" customHeight="1">
      <c r="A197" s="1"/>
      <c r="B197" s="10" t="s">
        <v>472</v>
      </c>
      <c r="C197" s="2" t="s">
        <v>473</v>
      </c>
      <c r="D197" s="6">
        <v>60.400000000000006</v>
      </c>
      <c r="E197" s="6">
        <v>4.5600000000000005</v>
      </c>
      <c r="F197" s="6">
        <v>3.9200000000000004</v>
      </c>
      <c r="G197" s="4">
        <v>3.3600000000000003</v>
      </c>
    </row>
    <row r="198" spans="1:7" ht="18" customHeight="1">
      <c r="A198" s="1"/>
      <c r="B198" s="10" t="s">
        <v>474</v>
      </c>
      <c r="C198" s="2" t="s">
        <v>475</v>
      </c>
      <c r="D198" s="6">
        <v>119.2</v>
      </c>
      <c r="E198" s="6">
        <v>3.44</v>
      </c>
      <c r="F198" s="6">
        <v>7.120000000000001</v>
      </c>
      <c r="G198" s="4">
        <v>11.840000000000002</v>
      </c>
    </row>
    <row r="199" spans="1:7" ht="18" customHeight="1">
      <c r="A199" s="1"/>
      <c r="B199" s="10" t="s">
        <v>476</v>
      </c>
      <c r="C199" s="7" t="s">
        <v>477</v>
      </c>
      <c r="D199" s="6">
        <v>89</v>
      </c>
      <c r="E199" s="6">
        <v>4.54</v>
      </c>
      <c r="F199" s="6">
        <v>3.3600000000000003</v>
      </c>
      <c r="G199" s="6">
        <v>7.1</v>
      </c>
    </row>
    <row r="200" spans="1:7" ht="18" customHeight="1">
      <c r="A200" s="1"/>
      <c r="B200" s="10" t="s">
        <v>478</v>
      </c>
      <c r="C200" s="7" t="s">
        <v>479</v>
      </c>
      <c r="D200" s="6">
        <v>90.88</v>
      </c>
      <c r="E200" s="6">
        <v>2.8</v>
      </c>
      <c r="F200" s="6">
        <v>6.4</v>
      </c>
      <c r="G200" s="4">
        <v>6</v>
      </c>
    </row>
    <row r="201" spans="1:7" ht="18" customHeight="1">
      <c r="A201" s="1"/>
      <c r="B201" s="10" t="s">
        <v>480</v>
      </c>
      <c r="C201" s="8" t="s">
        <v>481</v>
      </c>
      <c r="D201" s="6">
        <v>94.4</v>
      </c>
      <c r="E201" s="6">
        <v>5.6</v>
      </c>
      <c r="F201" s="6">
        <v>3.44</v>
      </c>
      <c r="G201" s="6">
        <v>10.32</v>
      </c>
    </row>
    <row r="202" spans="1:7" ht="18" customHeight="1">
      <c r="A202" s="1"/>
      <c r="B202" s="10" t="s">
        <v>482</v>
      </c>
      <c r="C202" s="7" t="s">
        <v>483</v>
      </c>
      <c r="D202" s="6">
        <v>119.2</v>
      </c>
      <c r="E202" s="6">
        <v>3.44</v>
      </c>
      <c r="F202" s="6">
        <v>7.120000000000001</v>
      </c>
      <c r="G202" s="4">
        <v>11.840000000000002</v>
      </c>
    </row>
    <row r="203" spans="1:7" ht="18" customHeight="1">
      <c r="A203" s="1"/>
      <c r="B203" s="2" t="s">
        <v>88</v>
      </c>
      <c r="C203" s="7" t="s">
        <v>484</v>
      </c>
      <c r="D203" s="6">
        <v>33.6</v>
      </c>
      <c r="E203" s="6">
        <v>3.4</v>
      </c>
      <c r="F203" s="6">
        <v>1.3</v>
      </c>
      <c r="G203" s="4">
        <v>3.8</v>
      </c>
    </row>
    <row r="204" spans="1:7" ht="18" customHeight="1">
      <c r="A204" s="1"/>
      <c r="B204" s="10" t="s">
        <v>485</v>
      </c>
      <c r="C204" s="10" t="s">
        <v>486</v>
      </c>
      <c r="D204" s="4">
        <v>74</v>
      </c>
      <c r="E204" s="4">
        <v>6.9</v>
      </c>
      <c r="F204" s="4">
        <v>4</v>
      </c>
      <c r="G204" s="4">
        <v>6.1</v>
      </c>
    </row>
    <row r="205" spans="1:7" ht="18" customHeight="1">
      <c r="A205" s="1"/>
      <c r="B205" s="10" t="s">
        <v>487</v>
      </c>
      <c r="C205" s="2" t="s">
        <v>433</v>
      </c>
      <c r="D205" s="6">
        <v>64</v>
      </c>
      <c r="E205" s="6">
        <v>3.7</v>
      </c>
      <c r="F205" s="6">
        <v>3.1</v>
      </c>
      <c r="G205" s="4">
        <v>4.4</v>
      </c>
    </row>
    <row r="206" spans="1:7" ht="18" customHeight="1">
      <c r="A206" s="1"/>
      <c r="B206" s="2" t="s">
        <v>488</v>
      </c>
      <c r="C206" s="2" t="s">
        <v>489</v>
      </c>
      <c r="D206" s="6">
        <v>119.2</v>
      </c>
      <c r="E206" s="6">
        <v>3.44</v>
      </c>
      <c r="F206" s="6">
        <v>7.120000000000001</v>
      </c>
      <c r="G206" s="4">
        <v>11.840000000000002</v>
      </c>
    </row>
    <row r="207" spans="1:7" ht="18" customHeight="1">
      <c r="A207" s="1"/>
      <c r="B207" s="10" t="s">
        <v>490</v>
      </c>
      <c r="C207" s="2" t="s">
        <v>491</v>
      </c>
      <c r="D207" s="6">
        <v>119.2</v>
      </c>
      <c r="E207" s="6">
        <v>3.44</v>
      </c>
      <c r="F207" s="6">
        <v>7.120000000000001</v>
      </c>
      <c r="G207" s="4">
        <v>11.840000000000002</v>
      </c>
    </row>
    <row r="208" spans="1:7" ht="18" customHeight="1">
      <c r="A208" s="1"/>
      <c r="B208" s="2" t="s">
        <v>492</v>
      </c>
      <c r="C208" s="10" t="s">
        <v>493</v>
      </c>
      <c r="D208" s="6">
        <v>90.32</v>
      </c>
      <c r="E208" s="6">
        <v>2.2399999999999998</v>
      </c>
      <c r="F208" s="6">
        <v>6.4</v>
      </c>
      <c r="G208" s="4">
        <v>8.24</v>
      </c>
    </row>
    <row r="209" spans="1:7" ht="18" customHeight="1">
      <c r="A209" s="1"/>
      <c r="B209" s="2" t="s">
        <v>494</v>
      </c>
      <c r="C209" s="2" t="s">
        <v>495</v>
      </c>
      <c r="D209" s="6">
        <v>148.4</v>
      </c>
      <c r="E209" s="6">
        <v>8.959999999999999</v>
      </c>
      <c r="F209" s="6">
        <v>4.5600000000000005</v>
      </c>
      <c r="G209" s="6">
        <v>9.920000000000002</v>
      </c>
    </row>
    <row r="210" spans="1:7" ht="18" customHeight="1">
      <c r="A210" s="1"/>
      <c r="B210" s="10" t="s">
        <v>496</v>
      </c>
      <c r="C210" s="2" t="s">
        <v>491</v>
      </c>
      <c r="D210" s="6">
        <v>119.2</v>
      </c>
      <c r="E210" s="6">
        <v>3.44</v>
      </c>
      <c r="F210" s="6">
        <v>7.120000000000001</v>
      </c>
      <c r="G210" s="4">
        <v>11.840000000000002</v>
      </c>
    </row>
    <row r="211" spans="1:7" ht="18" customHeight="1">
      <c r="A211" s="1"/>
      <c r="B211" s="2" t="s">
        <v>497</v>
      </c>
      <c r="C211" s="2" t="s">
        <v>436</v>
      </c>
      <c r="D211" s="6">
        <v>58.4</v>
      </c>
      <c r="E211" s="6">
        <v>3.9</v>
      </c>
      <c r="F211" s="6">
        <v>3.2</v>
      </c>
      <c r="G211" s="4">
        <v>4</v>
      </c>
    </row>
    <row r="212" spans="1:7" ht="18" customHeight="1">
      <c r="A212" s="1"/>
      <c r="B212" s="10" t="s">
        <v>498</v>
      </c>
      <c r="C212" s="10" t="s">
        <v>499</v>
      </c>
      <c r="D212" s="6">
        <v>111.52000000000001</v>
      </c>
      <c r="E212" s="6">
        <v>4.16</v>
      </c>
      <c r="F212" s="6">
        <v>5.44</v>
      </c>
      <c r="G212" s="4">
        <v>12.32</v>
      </c>
    </row>
    <row r="213" spans="1:7" ht="18" customHeight="1">
      <c r="A213" s="1"/>
      <c r="B213" s="10" t="s">
        <v>500</v>
      </c>
      <c r="C213" s="10" t="s">
        <v>501</v>
      </c>
      <c r="D213" s="6">
        <v>154.72000000000003</v>
      </c>
      <c r="E213" s="6">
        <v>3.84</v>
      </c>
      <c r="F213" s="6">
        <v>8.24</v>
      </c>
      <c r="G213" s="6">
        <v>9.120000000000001</v>
      </c>
    </row>
    <row r="214" spans="1:7" ht="18" customHeight="1">
      <c r="A214" s="1"/>
      <c r="B214" s="10" t="s">
        <v>118</v>
      </c>
      <c r="C214" s="2" t="s">
        <v>502</v>
      </c>
      <c r="D214" s="6">
        <v>119.2</v>
      </c>
      <c r="E214" s="6">
        <v>3.44</v>
      </c>
      <c r="F214" s="6">
        <v>7.120000000000001</v>
      </c>
      <c r="G214" s="4">
        <v>11.840000000000002</v>
      </c>
    </row>
    <row r="215" spans="1:7" ht="18" customHeight="1">
      <c r="A215" s="1"/>
      <c r="B215" s="10" t="s">
        <v>503</v>
      </c>
      <c r="C215" s="2" t="s">
        <v>504</v>
      </c>
      <c r="D215" s="6">
        <v>75.5</v>
      </c>
      <c r="E215" s="6">
        <v>5.7</v>
      </c>
      <c r="F215" s="6">
        <v>4.9</v>
      </c>
      <c r="G215" s="4">
        <v>4.2</v>
      </c>
    </row>
    <row r="216" spans="1:7" ht="18" customHeight="1">
      <c r="A216" s="1"/>
      <c r="B216" s="2" t="s">
        <v>505</v>
      </c>
      <c r="C216" s="2" t="s">
        <v>506</v>
      </c>
      <c r="D216" s="6">
        <v>64.24</v>
      </c>
      <c r="E216" s="6">
        <v>3.04</v>
      </c>
      <c r="F216" s="6">
        <v>3.44</v>
      </c>
      <c r="G216" s="6">
        <v>5.52</v>
      </c>
    </row>
    <row r="217" spans="1:7" ht="18" customHeight="1">
      <c r="A217" s="1"/>
      <c r="B217" s="2" t="s">
        <v>507</v>
      </c>
      <c r="C217" s="2" t="s">
        <v>508</v>
      </c>
      <c r="D217" s="6">
        <v>105.36</v>
      </c>
      <c r="E217" s="6">
        <v>3.44</v>
      </c>
      <c r="F217" s="6">
        <v>5.04</v>
      </c>
      <c r="G217" s="6">
        <v>6.64</v>
      </c>
    </row>
    <row r="218" spans="1:7" ht="18" customHeight="1">
      <c r="A218" s="1"/>
      <c r="B218" s="2" t="s">
        <v>39</v>
      </c>
      <c r="C218" s="2" t="s">
        <v>509</v>
      </c>
      <c r="D218" s="4">
        <v>69.60000000000001</v>
      </c>
      <c r="E218" s="4">
        <v>3.84</v>
      </c>
      <c r="F218" s="4">
        <v>3.44</v>
      </c>
      <c r="G218" s="4">
        <v>6.32</v>
      </c>
    </row>
    <row r="219" spans="1:7" ht="18" customHeight="1">
      <c r="A219" s="1"/>
      <c r="B219" s="2" t="s">
        <v>510</v>
      </c>
      <c r="C219" s="2" t="s">
        <v>511</v>
      </c>
      <c r="D219" s="6">
        <v>68.24</v>
      </c>
      <c r="E219" s="6">
        <v>4.24</v>
      </c>
      <c r="F219" s="6">
        <v>3.5200000000000005</v>
      </c>
      <c r="G219" s="4">
        <v>5.6</v>
      </c>
    </row>
    <row r="220" spans="1:7" ht="18" customHeight="1">
      <c r="A220" s="1"/>
      <c r="B220" s="20" t="s">
        <v>512</v>
      </c>
      <c r="C220" s="2" t="s">
        <v>513</v>
      </c>
      <c r="D220" s="6">
        <v>123.2</v>
      </c>
      <c r="E220" s="6">
        <v>5.3</v>
      </c>
      <c r="F220" s="6">
        <v>11</v>
      </c>
      <c r="G220" s="4">
        <v>11</v>
      </c>
    </row>
    <row r="221" spans="1:7" ht="18" customHeight="1">
      <c r="A221" s="1"/>
      <c r="B221" s="10" t="s">
        <v>514</v>
      </c>
      <c r="C221" s="2" t="s">
        <v>515</v>
      </c>
      <c r="D221" s="6">
        <v>76.88</v>
      </c>
      <c r="E221" s="6">
        <v>4.32</v>
      </c>
      <c r="F221" s="6">
        <v>3.9200000000000004</v>
      </c>
      <c r="G221" s="4">
        <v>6.88</v>
      </c>
    </row>
    <row r="222" spans="1:7" ht="18" customHeight="1">
      <c r="A222" s="1"/>
      <c r="B222" s="10" t="s">
        <v>516</v>
      </c>
      <c r="C222" s="10" t="s">
        <v>517</v>
      </c>
      <c r="D222" s="6">
        <v>102.72000000000001</v>
      </c>
      <c r="E222" s="6">
        <v>2.9600000000000004</v>
      </c>
      <c r="F222" s="6">
        <v>6.08</v>
      </c>
      <c r="G222" s="6">
        <v>9.520000000000001</v>
      </c>
    </row>
    <row r="223" spans="1:7" ht="18" customHeight="1">
      <c r="A223" s="1"/>
      <c r="B223" s="10" t="s">
        <v>159</v>
      </c>
      <c r="C223" s="2" t="s">
        <v>518</v>
      </c>
      <c r="D223" s="6">
        <v>130.4</v>
      </c>
      <c r="E223" s="6">
        <v>9.68</v>
      </c>
      <c r="F223" s="6">
        <v>4.24</v>
      </c>
      <c r="G223" s="4">
        <v>9.68</v>
      </c>
    </row>
    <row r="224" spans="1:7" ht="18" customHeight="1">
      <c r="A224" s="1"/>
      <c r="B224" s="10" t="s">
        <v>519</v>
      </c>
      <c r="C224" s="10" t="s">
        <v>520</v>
      </c>
      <c r="D224" s="6">
        <v>81.52000000000001</v>
      </c>
      <c r="E224" s="6">
        <v>2.8800000000000003</v>
      </c>
      <c r="F224" s="6">
        <v>4.32</v>
      </c>
      <c r="G224" s="4">
        <v>4.32</v>
      </c>
    </row>
    <row r="225" spans="1:7" ht="18" customHeight="1">
      <c r="A225" s="1"/>
      <c r="B225" s="10" t="s">
        <v>521</v>
      </c>
      <c r="C225" s="2" t="s">
        <v>522</v>
      </c>
      <c r="D225" s="6">
        <v>68.24</v>
      </c>
      <c r="E225" s="6">
        <v>4.24</v>
      </c>
      <c r="F225" s="6">
        <v>3.5200000000000005</v>
      </c>
      <c r="G225" s="4">
        <v>5.6</v>
      </c>
    </row>
    <row r="226" spans="1:7" ht="18" customHeight="1">
      <c r="A226" s="1"/>
      <c r="B226" s="10" t="s">
        <v>523</v>
      </c>
      <c r="C226" s="2" t="s">
        <v>524</v>
      </c>
      <c r="D226" s="6">
        <v>26.880000000000003</v>
      </c>
      <c r="E226" s="6">
        <v>2.72</v>
      </c>
      <c r="F226" s="6">
        <v>1.04</v>
      </c>
      <c r="G226" s="4">
        <v>3.04</v>
      </c>
    </row>
    <row r="227" spans="1:7" ht="18" customHeight="1">
      <c r="A227" s="1"/>
      <c r="B227" s="10" t="s">
        <v>525</v>
      </c>
      <c r="C227" s="2" t="s">
        <v>526</v>
      </c>
      <c r="D227" s="6">
        <v>64.24</v>
      </c>
      <c r="E227" s="6">
        <v>3.04</v>
      </c>
      <c r="F227" s="6">
        <v>3.44</v>
      </c>
      <c r="G227" s="6">
        <v>5.52</v>
      </c>
    </row>
    <row r="228" spans="1:7" ht="18" customHeight="1">
      <c r="A228" s="1"/>
      <c r="B228" s="10" t="s">
        <v>527</v>
      </c>
      <c r="C228" s="2" t="s">
        <v>528</v>
      </c>
      <c r="D228" s="6">
        <v>58.88</v>
      </c>
      <c r="E228" s="6">
        <v>3.12</v>
      </c>
      <c r="F228" s="6">
        <v>2.8800000000000003</v>
      </c>
      <c r="G228" s="6">
        <v>5.6</v>
      </c>
    </row>
    <row r="229" spans="1:7" ht="18" customHeight="1">
      <c r="A229" s="1"/>
      <c r="B229" s="10" t="s">
        <v>529</v>
      </c>
      <c r="C229" s="10" t="s">
        <v>530</v>
      </c>
      <c r="D229" s="4">
        <v>141.76</v>
      </c>
      <c r="E229" s="4">
        <v>5.68</v>
      </c>
      <c r="F229" s="4">
        <v>8.32</v>
      </c>
      <c r="G229" s="4">
        <v>9.28</v>
      </c>
    </row>
    <row r="230" spans="1:7" ht="18" customHeight="1">
      <c r="A230" s="1"/>
      <c r="B230" s="10" t="s">
        <v>531</v>
      </c>
      <c r="C230" s="10" t="s">
        <v>532</v>
      </c>
      <c r="D230" s="6">
        <v>74.4</v>
      </c>
      <c r="E230" s="6">
        <v>5.760000000000001</v>
      </c>
      <c r="F230" s="6">
        <v>3.68</v>
      </c>
      <c r="G230" s="6">
        <v>5.36</v>
      </c>
    </row>
    <row r="231" spans="1:7" ht="18" customHeight="1">
      <c r="A231" s="1"/>
      <c r="B231" s="10" t="s">
        <v>533</v>
      </c>
      <c r="C231" s="10" t="s">
        <v>534</v>
      </c>
      <c r="D231" s="6">
        <v>64.24</v>
      </c>
      <c r="E231" s="6">
        <v>3.04</v>
      </c>
      <c r="F231" s="6">
        <v>3.44</v>
      </c>
      <c r="G231" s="6">
        <v>5.52</v>
      </c>
    </row>
    <row r="232" spans="1:7" ht="18" customHeight="1">
      <c r="A232" s="1"/>
      <c r="B232" s="10" t="s">
        <v>535</v>
      </c>
      <c r="C232" s="2" t="s">
        <v>536</v>
      </c>
      <c r="D232" s="6">
        <v>66.4</v>
      </c>
      <c r="E232" s="6">
        <v>4.32</v>
      </c>
      <c r="F232" s="6">
        <v>4</v>
      </c>
      <c r="G232" s="6">
        <v>4.4799999999999995</v>
      </c>
    </row>
    <row r="233" spans="1:7" ht="18" customHeight="1">
      <c r="A233" s="1"/>
      <c r="B233" s="10" t="s">
        <v>537</v>
      </c>
      <c r="C233" s="10" t="s">
        <v>538</v>
      </c>
      <c r="D233" s="6">
        <v>98.32</v>
      </c>
      <c r="E233" s="6">
        <v>2.2399999999999998</v>
      </c>
      <c r="F233" s="6">
        <v>6.4</v>
      </c>
      <c r="G233" s="6">
        <v>8.24</v>
      </c>
    </row>
    <row r="234" spans="1:7" ht="18" customHeight="1">
      <c r="A234" s="1"/>
      <c r="B234" s="10" t="s">
        <v>539</v>
      </c>
      <c r="C234" s="2" t="s">
        <v>540</v>
      </c>
      <c r="D234" s="6">
        <v>111.52000000000001</v>
      </c>
      <c r="E234" s="6">
        <v>4.16</v>
      </c>
      <c r="F234" s="6">
        <v>5.44</v>
      </c>
      <c r="G234" s="4">
        <v>12.32</v>
      </c>
    </row>
    <row r="235" spans="1:7" ht="18" customHeight="1">
      <c r="A235" s="1"/>
      <c r="B235" s="10" t="s">
        <v>541</v>
      </c>
      <c r="C235" s="2" t="s">
        <v>542</v>
      </c>
      <c r="D235" s="6">
        <v>59.9</v>
      </c>
      <c r="E235" s="6">
        <v>6.4</v>
      </c>
      <c r="F235" s="6">
        <v>1.9</v>
      </c>
      <c r="G235" s="6">
        <v>5.5</v>
      </c>
    </row>
    <row r="236" spans="1:7" ht="18" customHeight="1">
      <c r="A236" s="1"/>
      <c r="B236" s="10" t="s">
        <v>543</v>
      </c>
      <c r="C236" s="2" t="s">
        <v>544</v>
      </c>
      <c r="D236" s="6">
        <v>108</v>
      </c>
      <c r="E236" s="6">
        <v>5.120000000000001</v>
      </c>
      <c r="F236" s="6">
        <v>6.4</v>
      </c>
      <c r="G236" s="4">
        <v>5.36</v>
      </c>
    </row>
    <row r="237" spans="1:7" ht="18" customHeight="1">
      <c r="A237" s="1"/>
      <c r="B237" s="10" t="s">
        <v>545</v>
      </c>
      <c r="C237" s="2" t="s">
        <v>546</v>
      </c>
      <c r="D237" s="6">
        <v>73.60000000000001</v>
      </c>
      <c r="E237" s="6">
        <v>5.6</v>
      </c>
      <c r="F237" s="6">
        <v>2.72</v>
      </c>
      <c r="G237" s="4">
        <v>7.68</v>
      </c>
    </row>
    <row r="238" spans="1:7" ht="18" customHeight="1">
      <c r="A238" s="1"/>
      <c r="B238" s="10" t="s">
        <v>547</v>
      </c>
      <c r="C238" s="2" t="s">
        <v>548</v>
      </c>
      <c r="D238" s="6">
        <v>73.60000000000001</v>
      </c>
      <c r="E238" s="6">
        <v>5.6</v>
      </c>
      <c r="F238" s="6">
        <v>2.72</v>
      </c>
      <c r="G238" s="4">
        <v>7.68</v>
      </c>
    </row>
    <row r="239" spans="1:7" ht="18" customHeight="1">
      <c r="A239" s="1"/>
      <c r="B239" s="10" t="s">
        <v>549</v>
      </c>
      <c r="C239" s="2" t="s">
        <v>550</v>
      </c>
      <c r="D239" s="6">
        <v>108</v>
      </c>
      <c r="E239" s="6">
        <v>5.120000000000001</v>
      </c>
      <c r="F239" s="6">
        <v>6.4</v>
      </c>
      <c r="G239" s="4">
        <v>5.36</v>
      </c>
    </row>
    <row r="240" spans="1:7" ht="18" customHeight="1">
      <c r="A240" s="1"/>
      <c r="B240" s="10" t="s">
        <v>551</v>
      </c>
      <c r="C240" s="10" t="s">
        <v>552</v>
      </c>
      <c r="D240" s="4">
        <v>72.16000000000001</v>
      </c>
      <c r="E240" s="4">
        <v>6.56</v>
      </c>
      <c r="F240" s="4">
        <v>4</v>
      </c>
      <c r="G240" s="4">
        <v>4</v>
      </c>
    </row>
    <row r="241" spans="1:7" ht="18" customHeight="1">
      <c r="A241" s="1"/>
      <c r="B241" s="10" t="s">
        <v>553</v>
      </c>
      <c r="C241" s="2" t="s">
        <v>256</v>
      </c>
      <c r="D241" s="6">
        <v>143.20000000000002</v>
      </c>
      <c r="E241" s="6">
        <v>0</v>
      </c>
      <c r="F241" s="6">
        <v>8.08</v>
      </c>
      <c r="G241" s="4">
        <v>14.240000000000002</v>
      </c>
    </row>
    <row r="242" spans="1:7" ht="18" customHeight="1">
      <c r="A242" s="1"/>
      <c r="B242" s="10" t="s">
        <v>554</v>
      </c>
      <c r="C242" s="10" t="s">
        <v>555</v>
      </c>
      <c r="D242" s="6">
        <v>79.2</v>
      </c>
      <c r="E242" s="6">
        <v>2.5600000000000005</v>
      </c>
      <c r="F242" s="6">
        <v>3.71</v>
      </c>
      <c r="G242" s="4">
        <v>5.44</v>
      </c>
    </row>
    <row r="243" spans="1:7" ht="18" customHeight="1">
      <c r="A243" s="1"/>
      <c r="B243" s="10" t="s">
        <v>556</v>
      </c>
      <c r="C243" s="10" t="s">
        <v>557</v>
      </c>
      <c r="D243" s="6">
        <v>54.8</v>
      </c>
      <c r="E243" s="6">
        <v>4.720000000000001</v>
      </c>
      <c r="F243" s="6">
        <v>2.64</v>
      </c>
      <c r="G243" s="6">
        <v>4</v>
      </c>
    </row>
    <row r="244" spans="1:7" ht="18" customHeight="1">
      <c r="A244" s="1"/>
      <c r="B244" s="21" t="s">
        <v>558</v>
      </c>
      <c r="C244" s="2" t="s">
        <v>559</v>
      </c>
      <c r="D244" s="6">
        <v>198.32000000000002</v>
      </c>
      <c r="E244" s="6">
        <v>2.64</v>
      </c>
      <c r="F244" s="6">
        <v>11.520000000000001</v>
      </c>
      <c r="G244" s="4">
        <v>7.2</v>
      </c>
    </row>
    <row r="245" spans="1:7" ht="18" customHeight="1">
      <c r="A245" s="1"/>
      <c r="B245" s="2" t="s">
        <v>560</v>
      </c>
      <c r="C245" s="10" t="s">
        <v>561</v>
      </c>
      <c r="D245" s="6">
        <v>90.56</v>
      </c>
      <c r="E245" s="6">
        <v>2.2399999999999998</v>
      </c>
      <c r="F245" s="6">
        <v>4.88</v>
      </c>
      <c r="G245" s="6">
        <v>9.600000000000001</v>
      </c>
    </row>
    <row r="246" spans="1:7" ht="18" customHeight="1">
      <c r="A246" s="1"/>
      <c r="B246" s="19" t="s">
        <v>562</v>
      </c>
      <c r="C246" s="2" t="s">
        <v>563</v>
      </c>
      <c r="D246" s="6">
        <v>54</v>
      </c>
      <c r="E246" s="6">
        <v>3.28</v>
      </c>
      <c r="F246" s="6">
        <v>2.72</v>
      </c>
      <c r="G246" s="4">
        <v>4.5600000000000005</v>
      </c>
    </row>
    <row r="247" spans="1:7" ht="18" customHeight="1">
      <c r="A247" s="1"/>
      <c r="B247" s="10" t="s">
        <v>564</v>
      </c>
      <c r="C247" s="2" t="s">
        <v>565</v>
      </c>
      <c r="D247" s="4">
        <v>106.72000000000001</v>
      </c>
      <c r="E247" s="4">
        <v>8.88</v>
      </c>
      <c r="F247" s="4">
        <v>5.760000000000001</v>
      </c>
      <c r="G247" s="4">
        <v>5.2</v>
      </c>
    </row>
    <row r="248" spans="1:7" ht="18" customHeight="1">
      <c r="A248" s="1"/>
      <c r="B248" s="2" t="s">
        <v>566</v>
      </c>
      <c r="C248" s="22" t="s">
        <v>567</v>
      </c>
      <c r="D248" s="4">
        <v>20</v>
      </c>
      <c r="E248" s="4">
        <v>4</v>
      </c>
      <c r="F248" s="4">
        <v>0.3</v>
      </c>
      <c r="G248" s="4">
        <v>0.4</v>
      </c>
    </row>
    <row r="249" spans="1:7" ht="18" customHeight="1">
      <c r="A249" s="1"/>
      <c r="B249" s="2" t="s">
        <v>568</v>
      </c>
      <c r="C249" s="2" t="s">
        <v>569</v>
      </c>
      <c r="D249" s="4">
        <v>20</v>
      </c>
      <c r="E249" s="4">
        <v>4</v>
      </c>
      <c r="F249" s="4">
        <v>0.3</v>
      </c>
      <c r="G249" s="4">
        <v>0.4</v>
      </c>
    </row>
    <row r="250" spans="1:7" ht="18" customHeight="1">
      <c r="A250" s="1"/>
      <c r="B250" s="23" t="s">
        <v>570</v>
      </c>
      <c r="C250" s="23" t="s">
        <v>571</v>
      </c>
      <c r="D250" s="4">
        <v>18.7</v>
      </c>
      <c r="E250" s="4">
        <v>2.4</v>
      </c>
      <c r="F250" s="4">
        <v>0.2</v>
      </c>
      <c r="G250" s="4">
        <v>2.5</v>
      </c>
    </row>
    <row r="251" spans="1:7" ht="18" customHeight="1">
      <c r="A251" s="1"/>
      <c r="B251" s="2" t="s">
        <v>43</v>
      </c>
      <c r="C251" s="22" t="s">
        <v>572</v>
      </c>
      <c r="D251" s="6">
        <v>37</v>
      </c>
      <c r="E251" s="6">
        <v>1.8</v>
      </c>
      <c r="F251" s="6">
        <v>2.7</v>
      </c>
      <c r="G251" s="4">
        <v>1.9</v>
      </c>
    </row>
    <row r="252" spans="1:7" ht="18" customHeight="1">
      <c r="A252" s="1"/>
      <c r="B252" s="2" t="s">
        <v>573</v>
      </c>
      <c r="C252" s="2" t="s">
        <v>574</v>
      </c>
      <c r="D252" s="4">
        <v>35</v>
      </c>
      <c r="E252" s="4">
        <v>0.9</v>
      </c>
      <c r="F252" s="4">
        <v>1.6</v>
      </c>
      <c r="G252" s="4">
        <v>4.4</v>
      </c>
    </row>
    <row r="253" spans="1:7" ht="18" customHeight="1">
      <c r="A253" s="1"/>
      <c r="B253" s="2" t="s">
        <v>85</v>
      </c>
      <c r="C253" s="22" t="s">
        <v>575</v>
      </c>
      <c r="D253" s="4">
        <v>20</v>
      </c>
      <c r="E253" s="4">
        <v>4</v>
      </c>
      <c r="F253" s="4">
        <v>0.3</v>
      </c>
      <c r="G253" s="4">
        <v>0.4</v>
      </c>
    </row>
    <row r="254" spans="1:7" ht="18" customHeight="1">
      <c r="A254" s="1"/>
      <c r="B254" s="23" t="s">
        <v>576</v>
      </c>
      <c r="C254" s="2" t="s">
        <v>577</v>
      </c>
      <c r="D254" s="6">
        <v>25</v>
      </c>
      <c r="E254" s="6">
        <v>2.2</v>
      </c>
      <c r="F254" s="6">
        <v>1</v>
      </c>
      <c r="G254" s="4">
        <v>1.8</v>
      </c>
    </row>
    <row r="255" spans="1:7" ht="18" customHeight="1">
      <c r="A255" s="1"/>
      <c r="B255" s="23" t="s">
        <v>578</v>
      </c>
      <c r="C255" s="2" t="s">
        <v>579</v>
      </c>
      <c r="D255" s="4">
        <v>31</v>
      </c>
      <c r="E255" s="4">
        <v>1.1</v>
      </c>
      <c r="F255" s="4">
        <v>2.4</v>
      </c>
      <c r="G255" s="4">
        <v>1.6</v>
      </c>
    </row>
    <row r="256" spans="1:7" ht="18" customHeight="1">
      <c r="A256" s="1"/>
      <c r="B256" s="2" t="s">
        <v>580</v>
      </c>
      <c r="C256" s="22" t="s">
        <v>581</v>
      </c>
      <c r="D256" s="4">
        <v>23</v>
      </c>
      <c r="E256" s="4">
        <v>5.95</v>
      </c>
      <c r="F256" s="4">
        <v>0</v>
      </c>
      <c r="G256" s="4">
        <v>0.7</v>
      </c>
    </row>
    <row r="257" spans="1:7" ht="18" customHeight="1">
      <c r="A257" s="1"/>
      <c r="B257" s="2" t="s">
        <v>582</v>
      </c>
      <c r="C257" s="23" t="s">
        <v>583</v>
      </c>
      <c r="D257" s="4">
        <v>20</v>
      </c>
      <c r="E257" s="4">
        <v>4</v>
      </c>
      <c r="F257" s="4">
        <v>0.3</v>
      </c>
      <c r="G257" s="4">
        <v>0.4</v>
      </c>
    </row>
    <row r="258" spans="1:7" ht="18" customHeight="1">
      <c r="A258" s="1"/>
      <c r="B258" s="24" t="s">
        <v>15</v>
      </c>
      <c r="C258" s="24" t="s">
        <v>584</v>
      </c>
      <c r="D258" s="25">
        <v>14.2</v>
      </c>
      <c r="E258" s="25">
        <v>0.7</v>
      </c>
      <c r="F258" s="25">
        <v>0.8</v>
      </c>
      <c r="G258" s="25">
        <v>1.2</v>
      </c>
    </row>
    <row r="259" spans="1:7" ht="18" customHeight="1">
      <c r="A259" s="1"/>
      <c r="B259" s="26" t="s">
        <v>585</v>
      </c>
      <c r="C259" s="23" t="s">
        <v>586</v>
      </c>
      <c r="D259" s="4">
        <v>30</v>
      </c>
      <c r="E259" s="4">
        <v>0.6</v>
      </c>
      <c r="F259" s="4">
        <v>0.6</v>
      </c>
      <c r="G259" s="4">
        <v>5.7</v>
      </c>
    </row>
    <row r="260" spans="1:7" ht="18" customHeight="1">
      <c r="A260" s="1"/>
      <c r="B260" s="2" t="s">
        <v>587</v>
      </c>
      <c r="C260" s="23" t="s">
        <v>588</v>
      </c>
      <c r="D260" s="4">
        <v>20.53</v>
      </c>
      <c r="E260" s="4">
        <v>0.9</v>
      </c>
      <c r="F260" s="4">
        <v>0.17</v>
      </c>
      <c r="G260" s="4">
        <v>4</v>
      </c>
    </row>
    <row r="261" spans="1:7" ht="18" customHeight="1">
      <c r="A261" s="1"/>
      <c r="B261" s="23" t="s">
        <v>589</v>
      </c>
      <c r="C261" s="22" t="s">
        <v>590</v>
      </c>
      <c r="D261" s="11">
        <v>25.4</v>
      </c>
      <c r="E261" s="11">
        <v>0.6</v>
      </c>
      <c r="F261" s="11">
        <v>2</v>
      </c>
      <c r="G261" s="12">
        <v>1.5</v>
      </c>
    </row>
    <row r="262" spans="1:7" ht="18" customHeight="1">
      <c r="A262" s="1"/>
      <c r="B262" s="19" t="s">
        <v>591</v>
      </c>
      <c r="C262" s="2" t="s">
        <v>592</v>
      </c>
      <c r="D262" s="6">
        <v>25</v>
      </c>
      <c r="E262" s="6">
        <v>2.2</v>
      </c>
      <c r="F262" s="6">
        <v>1</v>
      </c>
      <c r="G262" s="4">
        <v>1.8</v>
      </c>
    </row>
    <row r="263" spans="1:7" ht="18" customHeight="1">
      <c r="A263" s="1"/>
      <c r="B263" s="2" t="s">
        <v>593</v>
      </c>
      <c r="C263" s="22" t="s">
        <v>594</v>
      </c>
      <c r="D263" s="4">
        <v>25.53</v>
      </c>
      <c r="E263" s="4">
        <v>0.9</v>
      </c>
      <c r="F263" s="4">
        <v>1.17</v>
      </c>
      <c r="G263" s="4">
        <v>6</v>
      </c>
    </row>
    <row r="264" spans="1:7" ht="18" customHeight="1">
      <c r="A264" s="1"/>
      <c r="B264" s="23" t="s">
        <v>595</v>
      </c>
      <c r="C264" s="22" t="s">
        <v>596</v>
      </c>
      <c r="D264" s="4">
        <v>18.7</v>
      </c>
      <c r="E264" s="4">
        <v>2.4</v>
      </c>
      <c r="F264" s="4">
        <v>0.2</v>
      </c>
      <c r="G264" s="4">
        <v>2.5</v>
      </c>
    </row>
    <row r="265" spans="1:7" ht="18" customHeight="1">
      <c r="A265" s="1"/>
      <c r="B265" s="23" t="s">
        <v>146</v>
      </c>
      <c r="C265" s="23" t="s">
        <v>597</v>
      </c>
      <c r="D265" s="4">
        <v>20</v>
      </c>
      <c r="E265" s="4">
        <v>4</v>
      </c>
      <c r="F265" s="4">
        <v>0.3</v>
      </c>
      <c r="G265" s="4">
        <v>0.4</v>
      </c>
    </row>
    <row r="266" spans="1:7" ht="18" customHeight="1">
      <c r="A266" s="1"/>
      <c r="B266" s="23" t="s">
        <v>598</v>
      </c>
      <c r="C266" s="23" t="s">
        <v>599</v>
      </c>
      <c r="D266" s="4">
        <v>20</v>
      </c>
      <c r="E266" s="4">
        <v>4</v>
      </c>
      <c r="F266" s="4">
        <v>0.3</v>
      </c>
      <c r="G266" s="4">
        <v>0.4</v>
      </c>
    </row>
    <row r="267" spans="1:7" ht="18" customHeight="1">
      <c r="A267" s="1"/>
      <c r="B267" s="23" t="s">
        <v>600</v>
      </c>
      <c r="C267" s="23" t="s">
        <v>601</v>
      </c>
      <c r="D267" s="4">
        <v>22.1</v>
      </c>
      <c r="E267" s="4">
        <v>0.5</v>
      </c>
      <c r="F267" s="4">
        <v>1.8</v>
      </c>
      <c r="G267" s="4">
        <v>1.2</v>
      </c>
    </row>
    <row r="268" spans="1:7" ht="18" customHeight="1">
      <c r="A268" s="1"/>
      <c r="B268" s="2" t="s">
        <v>602</v>
      </c>
      <c r="C268" s="23" t="s">
        <v>603</v>
      </c>
      <c r="D268" s="4">
        <v>15.8</v>
      </c>
      <c r="E268" s="4">
        <v>3.1</v>
      </c>
      <c r="F268" s="4">
        <v>0.1</v>
      </c>
      <c r="G268" s="4">
        <v>0.9</v>
      </c>
    </row>
    <row r="269" spans="1:7" ht="18" customHeight="1">
      <c r="A269" s="1"/>
      <c r="B269" s="27" t="s">
        <v>604</v>
      </c>
      <c r="C269" s="22" t="s">
        <v>605</v>
      </c>
      <c r="D269" s="4">
        <v>25.53</v>
      </c>
      <c r="E269" s="4">
        <v>0.9</v>
      </c>
      <c r="F269" s="4">
        <v>1.17</v>
      </c>
      <c r="G269" s="4">
        <v>6</v>
      </c>
    </row>
    <row r="270" spans="1:7" ht="18" customHeight="1">
      <c r="A270" s="1"/>
      <c r="B270" s="23" t="s">
        <v>606</v>
      </c>
      <c r="C270" s="23" t="s">
        <v>607</v>
      </c>
      <c r="D270" s="6">
        <v>37</v>
      </c>
      <c r="E270" s="6">
        <v>1.8</v>
      </c>
      <c r="F270" s="6">
        <v>2.7</v>
      </c>
      <c r="G270" s="4">
        <v>1.9</v>
      </c>
    </row>
    <row r="271" spans="1:7" ht="18" customHeight="1">
      <c r="A271" s="1"/>
      <c r="B271" s="23" t="s">
        <v>608</v>
      </c>
      <c r="C271" s="23" t="s">
        <v>609</v>
      </c>
      <c r="D271" s="4">
        <v>30.2</v>
      </c>
      <c r="E271" s="4">
        <v>1.8</v>
      </c>
      <c r="F271" s="4">
        <v>2</v>
      </c>
      <c r="G271" s="4">
        <v>2</v>
      </c>
    </row>
    <row r="272" spans="1:7" ht="18" customHeight="1">
      <c r="A272" s="1"/>
      <c r="B272" s="22" t="s">
        <v>610</v>
      </c>
      <c r="C272" s="22" t="s">
        <v>611</v>
      </c>
      <c r="D272" s="6">
        <v>20.1</v>
      </c>
      <c r="E272" s="6">
        <v>1.1</v>
      </c>
      <c r="F272" s="6">
        <v>0.8</v>
      </c>
      <c r="G272" s="4">
        <v>2</v>
      </c>
    </row>
    <row r="273" spans="1:7" ht="18" customHeight="1">
      <c r="A273" s="1"/>
      <c r="B273" s="2" t="s">
        <v>165</v>
      </c>
      <c r="C273" s="22" t="s">
        <v>612</v>
      </c>
      <c r="D273" s="4">
        <v>31</v>
      </c>
      <c r="E273" s="4">
        <v>1.1</v>
      </c>
      <c r="F273" s="4">
        <v>2.4</v>
      </c>
      <c r="G273" s="4">
        <v>1.6</v>
      </c>
    </row>
    <row r="274" spans="1:7" ht="18" customHeight="1">
      <c r="A274" s="1"/>
      <c r="B274" s="19" t="s">
        <v>613</v>
      </c>
      <c r="C274" s="22" t="s">
        <v>614</v>
      </c>
      <c r="D274" s="6">
        <v>41.95</v>
      </c>
      <c r="E274" s="6">
        <v>1.1</v>
      </c>
      <c r="F274" s="6">
        <v>3.1</v>
      </c>
      <c r="G274" s="4">
        <v>2.4</v>
      </c>
    </row>
    <row r="275" spans="1:7" ht="18" customHeight="1">
      <c r="A275" s="1"/>
      <c r="B275" s="2" t="s">
        <v>615</v>
      </c>
      <c r="C275" s="22" t="s">
        <v>616</v>
      </c>
      <c r="D275" s="4">
        <v>20</v>
      </c>
      <c r="E275" s="4">
        <v>4</v>
      </c>
      <c r="F275" s="4">
        <v>0.3</v>
      </c>
      <c r="G275" s="4">
        <v>1.2</v>
      </c>
    </row>
    <row r="276" spans="1:7" ht="18" customHeight="1">
      <c r="A276" s="1"/>
      <c r="B276" s="2" t="s">
        <v>617</v>
      </c>
      <c r="C276" s="23" t="s">
        <v>618</v>
      </c>
      <c r="D276" s="4">
        <v>31.2</v>
      </c>
      <c r="E276" s="4">
        <v>0.6</v>
      </c>
      <c r="F276" s="4">
        <v>2.5</v>
      </c>
      <c r="G276" s="4">
        <v>1.5</v>
      </c>
    </row>
    <row r="277" spans="1:7" ht="18" customHeight="1">
      <c r="A277" s="1"/>
      <c r="B277" s="2" t="s">
        <v>619</v>
      </c>
      <c r="C277" s="22" t="s">
        <v>614</v>
      </c>
      <c r="D277" s="6">
        <v>41.95</v>
      </c>
      <c r="E277" s="6">
        <v>1.1</v>
      </c>
      <c r="F277" s="6">
        <v>3.1</v>
      </c>
      <c r="G277" s="4">
        <v>2.4</v>
      </c>
    </row>
    <row r="278" spans="1:7" ht="18" customHeight="1">
      <c r="A278" s="1"/>
      <c r="B278" s="2" t="s">
        <v>620</v>
      </c>
      <c r="C278" s="22" t="s">
        <v>621</v>
      </c>
      <c r="D278" s="6">
        <v>25.9</v>
      </c>
      <c r="E278" s="6">
        <v>1.86</v>
      </c>
      <c r="F278" s="6">
        <v>0.93</v>
      </c>
      <c r="G278" s="6">
        <v>1.05</v>
      </c>
    </row>
    <row r="279" spans="1:7" ht="18" customHeight="1">
      <c r="A279" s="1"/>
      <c r="B279" s="23" t="s">
        <v>622</v>
      </c>
      <c r="C279" s="18" t="s">
        <v>623</v>
      </c>
      <c r="D279" s="4">
        <v>20</v>
      </c>
      <c r="E279" s="4">
        <v>4</v>
      </c>
      <c r="F279" s="4">
        <v>0.3</v>
      </c>
      <c r="G279" s="4">
        <v>0.4</v>
      </c>
    </row>
    <row r="280" spans="1:7" ht="18" customHeight="1">
      <c r="A280" s="1"/>
      <c r="B280" s="2" t="s">
        <v>624</v>
      </c>
      <c r="C280" s="23" t="s">
        <v>625</v>
      </c>
      <c r="D280" s="4">
        <v>28</v>
      </c>
      <c r="E280" s="4">
        <v>0.6</v>
      </c>
      <c r="F280" s="4">
        <v>2.1</v>
      </c>
      <c r="G280" s="4">
        <v>1.8</v>
      </c>
    </row>
    <row r="281" spans="1:7" ht="18" customHeight="1">
      <c r="A281" s="1"/>
      <c r="B281" s="28" t="s">
        <v>626</v>
      </c>
      <c r="C281" s="22" t="s">
        <v>627</v>
      </c>
      <c r="D281" s="4">
        <v>20</v>
      </c>
      <c r="E281" s="4">
        <v>4</v>
      </c>
      <c r="F281" s="4">
        <v>0.3</v>
      </c>
      <c r="G281" s="4">
        <v>0.4</v>
      </c>
    </row>
    <row r="282" spans="1:7" ht="18" customHeight="1">
      <c r="A282" s="1"/>
      <c r="B282" s="2" t="s">
        <v>628</v>
      </c>
      <c r="C282" s="23" t="s">
        <v>629</v>
      </c>
      <c r="D282" s="4">
        <v>18.7</v>
      </c>
      <c r="E282" s="4">
        <v>2.4</v>
      </c>
      <c r="F282" s="4">
        <v>0.2</v>
      </c>
      <c r="G282" s="4">
        <v>2.5</v>
      </c>
    </row>
    <row r="283" spans="1:7" ht="18" customHeight="1">
      <c r="A283" s="1"/>
      <c r="B283" s="2" t="s">
        <v>630</v>
      </c>
      <c r="C283" s="2" t="s">
        <v>631</v>
      </c>
      <c r="D283" s="6">
        <v>20</v>
      </c>
      <c r="E283" s="6">
        <v>1.3</v>
      </c>
      <c r="F283" s="6">
        <v>0.4</v>
      </c>
      <c r="G283" s="6">
        <v>1.5</v>
      </c>
    </row>
    <row r="284" spans="1:7" ht="18" customHeight="1">
      <c r="A284" s="1"/>
      <c r="B284" s="2" t="s">
        <v>632</v>
      </c>
      <c r="C284" s="23" t="s">
        <v>633</v>
      </c>
      <c r="D284" s="4">
        <v>28</v>
      </c>
      <c r="E284" s="4">
        <v>0.6</v>
      </c>
      <c r="F284" s="4">
        <v>2.1</v>
      </c>
      <c r="G284" s="4">
        <v>1.8</v>
      </c>
    </row>
    <row r="285" spans="1:7" ht="18" customHeight="1">
      <c r="A285" s="1"/>
      <c r="B285" s="2" t="s">
        <v>634</v>
      </c>
      <c r="C285" s="22" t="s">
        <v>572</v>
      </c>
      <c r="D285" s="6">
        <v>37</v>
      </c>
      <c r="E285" s="6">
        <v>1.8</v>
      </c>
      <c r="F285" s="6">
        <v>2.7</v>
      </c>
      <c r="G285" s="4">
        <v>1.9</v>
      </c>
    </row>
    <row r="286" spans="1:7" ht="18" customHeight="1">
      <c r="A286" s="1"/>
      <c r="B286" s="2" t="s">
        <v>635</v>
      </c>
      <c r="C286" s="22" t="s">
        <v>636</v>
      </c>
      <c r="D286" s="6">
        <v>25.9</v>
      </c>
      <c r="E286" s="6">
        <v>1.86</v>
      </c>
      <c r="F286" s="6">
        <v>0.93</v>
      </c>
      <c r="G286" s="6">
        <v>1.05</v>
      </c>
    </row>
    <row r="287" spans="1:7" ht="18" customHeight="1">
      <c r="A287" s="1"/>
      <c r="B287" s="23" t="s">
        <v>637</v>
      </c>
      <c r="C287" s="23" t="s">
        <v>638</v>
      </c>
      <c r="D287" s="4">
        <v>18.7</v>
      </c>
      <c r="E287" s="4">
        <v>2.4</v>
      </c>
      <c r="F287" s="4">
        <v>0.2</v>
      </c>
      <c r="G287" s="4">
        <v>2.5</v>
      </c>
    </row>
    <row r="288" spans="1:7" ht="18" customHeight="1">
      <c r="A288" s="1"/>
      <c r="B288" s="23" t="s">
        <v>639</v>
      </c>
      <c r="C288" s="23" t="s">
        <v>640</v>
      </c>
      <c r="D288" s="4">
        <v>28</v>
      </c>
      <c r="E288" s="4">
        <v>0.6</v>
      </c>
      <c r="F288" s="4">
        <v>2.1</v>
      </c>
      <c r="G288" s="4">
        <v>1.8</v>
      </c>
    </row>
    <row r="289" spans="1:7" ht="18" customHeight="1">
      <c r="A289" s="1"/>
      <c r="B289" s="23" t="s">
        <v>641</v>
      </c>
      <c r="C289" s="23" t="s">
        <v>642</v>
      </c>
      <c r="D289" s="6">
        <v>18</v>
      </c>
      <c r="E289" s="6">
        <v>0.9</v>
      </c>
      <c r="F289" s="6">
        <v>1</v>
      </c>
      <c r="G289" s="6">
        <v>1.3</v>
      </c>
    </row>
    <row r="290" spans="1:7" ht="18" customHeight="1">
      <c r="A290" s="1"/>
      <c r="B290" s="23" t="s">
        <v>52</v>
      </c>
      <c r="C290" s="2" t="s">
        <v>643</v>
      </c>
      <c r="D290" s="6">
        <v>39.4</v>
      </c>
      <c r="E290" s="6">
        <v>6.2</v>
      </c>
      <c r="F290" s="6">
        <v>1.5</v>
      </c>
      <c r="G290" s="4">
        <v>1.5</v>
      </c>
    </row>
    <row r="291" spans="1:7" ht="18" customHeight="1">
      <c r="A291" s="1"/>
      <c r="B291" s="26" t="s">
        <v>644</v>
      </c>
      <c r="C291" s="22" t="s">
        <v>645</v>
      </c>
      <c r="D291" s="4">
        <v>27.2</v>
      </c>
      <c r="E291" s="4">
        <v>1.1</v>
      </c>
      <c r="F291" s="4">
        <v>1.2</v>
      </c>
      <c r="G291" s="4">
        <v>3.1</v>
      </c>
    </row>
    <row r="292" spans="1:7" ht="18" customHeight="1">
      <c r="A292" s="1"/>
      <c r="B292" s="23" t="s">
        <v>646</v>
      </c>
      <c r="C292" s="2" t="s">
        <v>647</v>
      </c>
      <c r="D292" s="4">
        <v>14.2</v>
      </c>
      <c r="E292" s="4">
        <v>0.7</v>
      </c>
      <c r="F292" s="4">
        <v>0.8</v>
      </c>
      <c r="G292" s="4">
        <v>1.2</v>
      </c>
    </row>
    <row r="293" spans="1:7" ht="18" customHeight="1">
      <c r="A293" s="1"/>
      <c r="B293" s="23" t="s">
        <v>648</v>
      </c>
      <c r="C293" s="2" t="s">
        <v>649</v>
      </c>
      <c r="D293" s="6">
        <v>20</v>
      </c>
      <c r="E293" s="6">
        <v>2.1</v>
      </c>
      <c r="F293" s="6">
        <v>0.3</v>
      </c>
      <c r="G293" s="6">
        <v>0.4</v>
      </c>
    </row>
    <row r="294" spans="1:7" ht="18" customHeight="1">
      <c r="A294" s="1"/>
      <c r="B294" s="23" t="s">
        <v>650</v>
      </c>
      <c r="C294" s="22" t="s">
        <v>651</v>
      </c>
      <c r="D294" s="6">
        <v>25.4</v>
      </c>
      <c r="E294" s="6">
        <v>0.6</v>
      </c>
      <c r="F294" s="6">
        <v>2</v>
      </c>
      <c r="G294" s="4">
        <v>1.5</v>
      </c>
    </row>
    <row r="295" spans="1:7" ht="18" customHeight="1">
      <c r="A295" s="1"/>
      <c r="B295" s="23" t="s">
        <v>652</v>
      </c>
      <c r="C295" s="10" t="s">
        <v>653</v>
      </c>
      <c r="D295" s="6">
        <v>37</v>
      </c>
      <c r="E295" s="6">
        <v>1.8</v>
      </c>
      <c r="F295" s="6">
        <v>2.7</v>
      </c>
      <c r="G295" s="4">
        <v>1.9</v>
      </c>
    </row>
    <row r="296" spans="1:7" ht="18" customHeight="1">
      <c r="A296" s="1"/>
      <c r="B296" s="23" t="s">
        <v>654</v>
      </c>
      <c r="C296" s="2" t="s">
        <v>655</v>
      </c>
      <c r="D296" s="6">
        <v>24.1</v>
      </c>
      <c r="E296" s="6">
        <v>2.9</v>
      </c>
      <c r="F296" s="6">
        <v>1</v>
      </c>
      <c r="G296" s="6">
        <v>1</v>
      </c>
    </row>
    <row r="297" spans="1:7" ht="18" customHeight="1">
      <c r="A297" s="1"/>
      <c r="B297" s="23" t="s">
        <v>656</v>
      </c>
      <c r="C297" s="2" t="s">
        <v>657</v>
      </c>
      <c r="D297" s="4">
        <v>14.2</v>
      </c>
      <c r="E297" s="4">
        <v>0.7</v>
      </c>
      <c r="F297" s="4">
        <v>0.8</v>
      </c>
      <c r="G297" s="4">
        <v>1.2</v>
      </c>
    </row>
    <row r="298" spans="1:7" ht="18" customHeight="1">
      <c r="A298" s="1"/>
      <c r="B298" s="23" t="s">
        <v>130</v>
      </c>
      <c r="C298" s="10" t="s">
        <v>658</v>
      </c>
      <c r="D298" s="6">
        <v>37</v>
      </c>
      <c r="E298" s="6">
        <v>1.8</v>
      </c>
      <c r="F298" s="6">
        <v>2.7</v>
      </c>
      <c r="G298" s="4">
        <v>1.9</v>
      </c>
    </row>
    <row r="299" spans="1:7" ht="18" customHeight="1">
      <c r="A299" s="1"/>
      <c r="B299" s="23" t="s">
        <v>72</v>
      </c>
      <c r="C299" s="22" t="s">
        <v>659</v>
      </c>
      <c r="D299" s="6">
        <v>25.4</v>
      </c>
      <c r="E299" s="6">
        <v>0.6</v>
      </c>
      <c r="F299" s="6">
        <v>2</v>
      </c>
      <c r="G299" s="4">
        <v>1.5</v>
      </c>
    </row>
    <row r="300" spans="1:7" ht="18" customHeight="1">
      <c r="A300" s="1"/>
      <c r="B300" s="23" t="s">
        <v>660</v>
      </c>
      <c r="C300" s="2" t="s">
        <v>661</v>
      </c>
      <c r="D300" s="4">
        <v>32.5</v>
      </c>
      <c r="E300" s="4">
        <v>1.9</v>
      </c>
      <c r="F300" s="4">
        <v>2</v>
      </c>
      <c r="G300" s="4">
        <v>1.7</v>
      </c>
    </row>
    <row r="301" spans="1:7" ht="18" customHeight="1">
      <c r="A301" s="1"/>
      <c r="B301" s="10" t="s">
        <v>662</v>
      </c>
      <c r="C301" s="2" t="s">
        <v>663</v>
      </c>
      <c r="D301" s="6">
        <v>11.6</v>
      </c>
      <c r="E301" s="6">
        <v>1.1</v>
      </c>
      <c r="F301" s="6">
        <v>0.7</v>
      </c>
      <c r="G301" s="6">
        <v>0.6</v>
      </c>
    </row>
    <row r="302" spans="1:7" ht="18" customHeight="1">
      <c r="A302" s="1"/>
      <c r="B302" s="23" t="s">
        <v>664</v>
      </c>
      <c r="C302" s="22" t="s">
        <v>665</v>
      </c>
      <c r="D302" s="6">
        <v>25.9</v>
      </c>
      <c r="E302" s="6">
        <v>1.86</v>
      </c>
      <c r="F302" s="6">
        <v>0.93</v>
      </c>
      <c r="G302" s="6">
        <v>1.05</v>
      </c>
    </row>
    <row r="303" spans="1:7" ht="18" customHeight="1">
      <c r="A303" s="1"/>
      <c r="B303" s="23" t="s">
        <v>666</v>
      </c>
      <c r="C303" s="22" t="s">
        <v>667</v>
      </c>
      <c r="D303" s="6">
        <v>37</v>
      </c>
      <c r="E303" s="6">
        <v>1.8</v>
      </c>
      <c r="F303" s="6">
        <v>2.7</v>
      </c>
      <c r="G303" s="4">
        <v>1.9</v>
      </c>
    </row>
    <row r="304" spans="1:7" ht="18" customHeight="1">
      <c r="A304" s="1"/>
      <c r="B304" s="23" t="s">
        <v>668</v>
      </c>
      <c r="C304" s="10" t="s">
        <v>669</v>
      </c>
      <c r="D304" s="6">
        <v>41.7</v>
      </c>
      <c r="E304" s="6">
        <v>1.2</v>
      </c>
      <c r="F304" s="6">
        <v>2.9</v>
      </c>
      <c r="G304" s="6">
        <v>3</v>
      </c>
    </row>
    <row r="305" spans="1:7" ht="18" customHeight="1">
      <c r="A305" s="1"/>
      <c r="B305" s="19" t="s">
        <v>670</v>
      </c>
      <c r="C305" s="22" t="s">
        <v>659</v>
      </c>
      <c r="D305" s="4">
        <v>27.2</v>
      </c>
      <c r="E305" s="4">
        <v>1.1</v>
      </c>
      <c r="F305" s="4">
        <v>1.2</v>
      </c>
      <c r="G305" s="4">
        <v>3.1</v>
      </c>
    </row>
    <row r="306" spans="1:7" ht="18" customHeight="1">
      <c r="A306" s="1"/>
      <c r="B306" s="19" t="s">
        <v>25</v>
      </c>
      <c r="C306" s="22" t="s">
        <v>671</v>
      </c>
      <c r="D306" s="4">
        <v>20</v>
      </c>
      <c r="E306" s="4">
        <v>4</v>
      </c>
      <c r="F306" s="4">
        <v>0.3</v>
      </c>
      <c r="G306" s="4">
        <v>0.4</v>
      </c>
    </row>
    <row r="307" spans="1:7" ht="18" customHeight="1">
      <c r="A307" s="1"/>
      <c r="B307" s="19" t="s">
        <v>672</v>
      </c>
      <c r="C307" s="22" t="s">
        <v>673</v>
      </c>
      <c r="D307" s="6">
        <v>37</v>
      </c>
      <c r="E307" s="6">
        <v>1.8</v>
      </c>
      <c r="F307" s="6">
        <v>2.7</v>
      </c>
      <c r="G307" s="4">
        <v>1.9</v>
      </c>
    </row>
    <row r="308" spans="1:7" ht="18" customHeight="1">
      <c r="A308" s="1"/>
      <c r="B308" s="29" t="s">
        <v>674</v>
      </c>
      <c r="C308" s="24" t="s">
        <v>675</v>
      </c>
      <c r="D308" s="4">
        <v>18.7</v>
      </c>
      <c r="E308" s="4">
        <v>2.4</v>
      </c>
      <c r="F308" s="4">
        <v>0.2</v>
      </c>
      <c r="G308" s="4">
        <v>2.5</v>
      </c>
    </row>
    <row r="309" spans="1:7" ht="18" customHeight="1">
      <c r="A309" s="1"/>
      <c r="B309" s="30" t="s">
        <v>676</v>
      </c>
      <c r="C309" s="22" t="s">
        <v>677</v>
      </c>
      <c r="D309" s="6">
        <v>37</v>
      </c>
      <c r="E309" s="6">
        <v>1.8</v>
      </c>
      <c r="F309" s="6">
        <v>2.7</v>
      </c>
      <c r="G309" s="4">
        <v>1.9</v>
      </c>
    </row>
    <row r="310" spans="1:7" ht="18" customHeight="1">
      <c r="A310" s="1"/>
      <c r="B310" s="2" t="s">
        <v>678</v>
      </c>
      <c r="C310" s="22" t="s">
        <v>679</v>
      </c>
      <c r="D310" s="4">
        <v>20</v>
      </c>
      <c r="E310" s="4">
        <v>4</v>
      </c>
      <c r="F310" s="4">
        <v>0.3</v>
      </c>
      <c r="G310" s="4">
        <v>0.4</v>
      </c>
    </row>
    <row r="311" spans="1:7" ht="18" customHeight="1">
      <c r="A311" s="1"/>
      <c r="B311" s="2" t="s">
        <v>680</v>
      </c>
      <c r="C311" s="2" t="s">
        <v>657</v>
      </c>
      <c r="D311" s="4">
        <v>14.2</v>
      </c>
      <c r="E311" s="4">
        <v>0.7</v>
      </c>
      <c r="F311" s="4">
        <v>0.8</v>
      </c>
      <c r="G311" s="4">
        <v>1.2</v>
      </c>
    </row>
    <row r="312" spans="1:7" ht="18" customHeight="1">
      <c r="A312" s="1"/>
      <c r="B312" s="2" t="s">
        <v>681</v>
      </c>
      <c r="C312" s="22" t="s">
        <v>682</v>
      </c>
      <c r="D312" s="4">
        <v>20</v>
      </c>
      <c r="E312" s="4">
        <v>4</v>
      </c>
      <c r="F312" s="4">
        <v>0.3</v>
      </c>
      <c r="G312" s="4">
        <v>0.4</v>
      </c>
    </row>
    <row r="313" spans="1:7" ht="18" customHeight="1">
      <c r="A313" s="1"/>
      <c r="B313" s="2" t="s">
        <v>683</v>
      </c>
      <c r="C313" s="2" t="s">
        <v>684</v>
      </c>
      <c r="D313" s="4">
        <v>22.2</v>
      </c>
      <c r="E313" s="6">
        <v>1.8</v>
      </c>
      <c r="F313" s="6">
        <v>0.9</v>
      </c>
      <c r="G313" s="6">
        <v>2.2</v>
      </c>
    </row>
    <row r="314" spans="1:7" ht="18" customHeight="1">
      <c r="A314" s="1"/>
      <c r="B314" s="2" t="s">
        <v>685</v>
      </c>
      <c r="C314" s="10" t="s">
        <v>686</v>
      </c>
      <c r="D314" s="6">
        <v>26.5</v>
      </c>
      <c r="E314" s="6">
        <v>3.9</v>
      </c>
      <c r="F314" s="6">
        <v>0.6</v>
      </c>
      <c r="G314" s="6">
        <v>1.5</v>
      </c>
    </row>
    <row r="315" spans="1:7" ht="18" customHeight="1">
      <c r="A315" s="1"/>
      <c r="B315" s="2" t="s">
        <v>687</v>
      </c>
      <c r="C315" s="2" t="s">
        <v>688</v>
      </c>
      <c r="D315" s="6">
        <v>25.4</v>
      </c>
      <c r="E315" s="6">
        <v>0.6</v>
      </c>
      <c r="F315" s="6">
        <v>2</v>
      </c>
      <c r="G315" s="4">
        <v>1.5</v>
      </c>
    </row>
    <row r="316" spans="1:7" ht="18" customHeight="1">
      <c r="A316" s="1"/>
      <c r="B316" s="2" t="s">
        <v>34</v>
      </c>
      <c r="C316" s="23" t="s">
        <v>689</v>
      </c>
      <c r="D316" s="4">
        <v>18.7</v>
      </c>
      <c r="E316" s="4">
        <v>2.4</v>
      </c>
      <c r="F316" s="4">
        <v>0.2</v>
      </c>
      <c r="G316" s="4">
        <v>2.5</v>
      </c>
    </row>
    <row r="317" spans="1:7" ht="18" customHeight="1">
      <c r="A317" s="1"/>
      <c r="B317" s="2" t="s">
        <v>100</v>
      </c>
      <c r="C317" s="10" t="s">
        <v>690</v>
      </c>
      <c r="D317" s="6">
        <v>26.5</v>
      </c>
      <c r="E317" s="6">
        <v>3.9</v>
      </c>
      <c r="F317" s="6">
        <v>0.6</v>
      </c>
      <c r="G317" s="6">
        <v>1.5</v>
      </c>
    </row>
    <row r="318" spans="1:7" ht="18" customHeight="1">
      <c r="A318" s="1"/>
      <c r="B318" s="19" t="s">
        <v>691</v>
      </c>
      <c r="C318" s="22" t="s">
        <v>692</v>
      </c>
      <c r="D318" s="6">
        <v>10.6</v>
      </c>
      <c r="E318" s="6">
        <v>0.8</v>
      </c>
      <c r="F318" s="6">
        <v>0.5</v>
      </c>
      <c r="G318" s="6">
        <v>1</v>
      </c>
    </row>
    <row r="319" spans="1:7" ht="18" customHeight="1">
      <c r="A319" s="1"/>
      <c r="B319" s="23" t="s">
        <v>693</v>
      </c>
      <c r="C319" s="22" t="s">
        <v>694</v>
      </c>
      <c r="D319" s="6">
        <v>37</v>
      </c>
      <c r="E319" s="6">
        <v>1.8</v>
      </c>
      <c r="F319" s="6">
        <v>2.7</v>
      </c>
      <c r="G319" s="4">
        <v>1.9</v>
      </c>
    </row>
    <row r="320" spans="1:7" ht="18" customHeight="1">
      <c r="A320" s="1"/>
      <c r="B320" s="23" t="s">
        <v>695</v>
      </c>
      <c r="C320" s="2" t="s">
        <v>696</v>
      </c>
      <c r="D320" s="4">
        <v>14.2</v>
      </c>
      <c r="E320" s="4">
        <v>0.7</v>
      </c>
      <c r="F320" s="4">
        <v>0.8</v>
      </c>
      <c r="G320" s="4">
        <v>1.2</v>
      </c>
    </row>
    <row r="321" spans="1:7" ht="18" customHeight="1">
      <c r="A321" s="1"/>
      <c r="B321" s="23" t="s">
        <v>697</v>
      </c>
      <c r="C321" s="23" t="s">
        <v>698</v>
      </c>
      <c r="D321" s="4">
        <v>18.7</v>
      </c>
      <c r="E321" s="4">
        <v>2.4</v>
      </c>
      <c r="F321" s="4">
        <v>0.2</v>
      </c>
      <c r="G321" s="4">
        <v>2.5</v>
      </c>
    </row>
    <row r="322" spans="1:7" ht="18" customHeight="1">
      <c r="A322" s="1"/>
      <c r="B322" s="2" t="s">
        <v>699</v>
      </c>
      <c r="C322" s="2" t="s">
        <v>700</v>
      </c>
      <c r="D322" s="4">
        <v>22.7</v>
      </c>
      <c r="E322" s="6">
        <v>6</v>
      </c>
      <c r="F322" s="6">
        <v>0.1</v>
      </c>
      <c r="G322" s="6">
        <v>0.7</v>
      </c>
    </row>
    <row r="323" spans="1:7" ht="18" customHeight="1">
      <c r="A323" s="1"/>
      <c r="B323" s="23" t="s">
        <v>701</v>
      </c>
      <c r="C323" s="23" t="s">
        <v>702</v>
      </c>
      <c r="D323" s="6">
        <v>20</v>
      </c>
      <c r="E323" s="6">
        <v>4</v>
      </c>
      <c r="F323" s="6">
        <v>0.8</v>
      </c>
      <c r="G323" s="6">
        <v>1</v>
      </c>
    </row>
    <row r="324" spans="1:7" ht="18" customHeight="1">
      <c r="A324" s="1"/>
      <c r="B324" s="23" t="s">
        <v>703</v>
      </c>
      <c r="C324" s="22" t="s">
        <v>704</v>
      </c>
      <c r="D324" s="6">
        <v>25.4</v>
      </c>
      <c r="E324" s="6">
        <v>0.6</v>
      </c>
      <c r="F324" s="6">
        <v>2</v>
      </c>
      <c r="G324" s="4">
        <v>1.5</v>
      </c>
    </row>
    <row r="325" spans="1:7" ht="18" customHeight="1">
      <c r="A325" s="1"/>
      <c r="B325" s="2" t="s">
        <v>705</v>
      </c>
      <c r="C325" s="2" t="s">
        <v>706</v>
      </c>
      <c r="D325" s="6">
        <v>167.4</v>
      </c>
      <c r="E325" s="6">
        <v>3.68</v>
      </c>
      <c r="F325" s="6">
        <v>6.64</v>
      </c>
      <c r="G325" s="4">
        <v>13.680000000000001</v>
      </c>
    </row>
    <row r="326" spans="1:7" ht="18" customHeight="1">
      <c r="A326" s="1"/>
      <c r="B326" s="22" t="s">
        <v>707</v>
      </c>
      <c r="C326" s="22" t="s">
        <v>708</v>
      </c>
      <c r="D326" s="6">
        <v>120.9</v>
      </c>
      <c r="E326" s="6">
        <v>8.7</v>
      </c>
      <c r="F326" s="6">
        <v>6</v>
      </c>
      <c r="G326" s="4">
        <v>9.2</v>
      </c>
    </row>
    <row r="327" spans="1:7" ht="18" customHeight="1">
      <c r="A327" s="1"/>
      <c r="B327" s="2" t="s">
        <v>709</v>
      </c>
      <c r="C327" s="22" t="s">
        <v>17</v>
      </c>
      <c r="D327" s="4">
        <v>140.8</v>
      </c>
      <c r="E327" s="4">
        <v>31.44</v>
      </c>
      <c r="F327" s="4">
        <v>0</v>
      </c>
      <c r="G327" s="4">
        <v>3.12</v>
      </c>
    </row>
    <row r="328" spans="1:7" ht="18" customHeight="1">
      <c r="A328" s="1"/>
      <c r="B328" s="31" t="s">
        <v>710</v>
      </c>
      <c r="C328" s="22" t="s">
        <v>711</v>
      </c>
      <c r="D328" s="4">
        <v>18.7</v>
      </c>
      <c r="E328" s="4">
        <v>2.4</v>
      </c>
      <c r="F328" s="4">
        <v>0.2</v>
      </c>
      <c r="G328" s="4">
        <v>2.5</v>
      </c>
    </row>
    <row r="329" spans="1:7" ht="18" customHeight="1">
      <c r="A329" s="1"/>
      <c r="B329" s="2" t="s">
        <v>712</v>
      </c>
      <c r="C329" s="2" t="s">
        <v>713</v>
      </c>
      <c r="D329" s="6">
        <v>186.9</v>
      </c>
      <c r="E329" s="6">
        <v>1.7600000000000002</v>
      </c>
      <c r="F329" s="6">
        <v>13.8</v>
      </c>
      <c r="G329" s="4">
        <v>10.48</v>
      </c>
    </row>
    <row r="330" spans="1:7" ht="18" customHeight="1">
      <c r="A330" s="1"/>
      <c r="B330" s="2" t="s">
        <v>714</v>
      </c>
      <c r="C330" s="2" t="s">
        <v>477</v>
      </c>
      <c r="D330" s="6">
        <v>89</v>
      </c>
      <c r="E330" s="6">
        <v>4.54</v>
      </c>
      <c r="F330" s="6">
        <v>3.3600000000000003</v>
      </c>
      <c r="G330" s="6">
        <v>7.1</v>
      </c>
    </row>
    <row r="331" spans="1:7" ht="18" customHeight="1">
      <c r="A331" s="1"/>
      <c r="B331" s="31" t="s">
        <v>715</v>
      </c>
      <c r="C331" s="10" t="s">
        <v>405</v>
      </c>
      <c r="D331" s="6">
        <v>67.72000000000001</v>
      </c>
      <c r="E331" s="6">
        <v>6.27</v>
      </c>
      <c r="F331" s="6">
        <v>3.84</v>
      </c>
      <c r="G331" s="4">
        <v>3.2</v>
      </c>
    </row>
    <row r="332" spans="1:7" ht="18" customHeight="1">
      <c r="A332" s="1"/>
      <c r="B332" s="2" t="s">
        <v>716</v>
      </c>
      <c r="C332" s="2" t="s">
        <v>717</v>
      </c>
      <c r="D332" s="6">
        <v>136</v>
      </c>
      <c r="E332" s="6">
        <v>1.7600000000000002</v>
      </c>
      <c r="F332" s="6">
        <v>10.16</v>
      </c>
      <c r="G332" s="4">
        <v>9.440000000000001</v>
      </c>
    </row>
    <row r="333" spans="1:7" ht="18" customHeight="1">
      <c r="A333" s="1"/>
      <c r="B333" s="2" t="s">
        <v>718</v>
      </c>
      <c r="C333" s="10" t="s">
        <v>719</v>
      </c>
      <c r="D333" s="4">
        <v>102.4</v>
      </c>
      <c r="E333" s="4">
        <v>3.4</v>
      </c>
      <c r="F333" s="4">
        <v>7.4</v>
      </c>
      <c r="G333" s="4">
        <v>6.1</v>
      </c>
    </row>
    <row r="334" spans="1:7" ht="18" customHeight="1">
      <c r="A334" s="1"/>
      <c r="B334" s="19" t="s">
        <v>720</v>
      </c>
      <c r="C334" s="23" t="s">
        <v>721</v>
      </c>
      <c r="D334" s="6">
        <v>188.48</v>
      </c>
      <c r="E334" s="6">
        <v>1.84</v>
      </c>
      <c r="F334" s="6">
        <v>8</v>
      </c>
      <c r="G334" s="4">
        <v>11.600000000000001</v>
      </c>
    </row>
    <row r="335" spans="1:7" ht="18" customHeight="1">
      <c r="A335" s="1"/>
      <c r="B335" s="2" t="s">
        <v>722</v>
      </c>
      <c r="C335" s="32" t="s">
        <v>723</v>
      </c>
      <c r="D335" s="4">
        <v>201.2</v>
      </c>
      <c r="E335" s="4">
        <v>4.800000000000001</v>
      </c>
      <c r="F335" s="4">
        <v>7.120000000000001</v>
      </c>
      <c r="G335" s="4">
        <v>11.68</v>
      </c>
    </row>
    <row r="336" spans="1:7" ht="18" customHeight="1">
      <c r="A336" s="1"/>
      <c r="B336" s="31" t="s">
        <v>724</v>
      </c>
      <c r="C336" s="2" t="s">
        <v>333</v>
      </c>
      <c r="D336" s="6">
        <v>133.6</v>
      </c>
      <c r="E336" s="6">
        <v>11.03</v>
      </c>
      <c r="F336" s="6">
        <v>9.65</v>
      </c>
      <c r="G336" s="4">
        <v>0.8</v>
      </c>
    </row>
    <row r="337" spans="1:7" ht="18" customHeight="1">
      <c r="A337" s="1"/>
      <c r="B337" s="2" t="s">
        <v>725</v>
      </c>
      <c r="C337" s="2" t="s">
        <v>726</v>
      </c>
      <c r="D337" s="4">
        <v>20</v>
      </c>
      <c r="E337" s="4">
        <v>4</v>
      </c>
      <c r="F337" s="4">
        <v>0.3</v>
      </c>
      <c r="G337" s="4">
        <v>0.4</v>
      </c>
    </row>
    <row r="338" spans="1:7" ht="18" customHeight="1">
      <c r="A338" s="1"/>
      <c r="B338" s="22" t="s">
        <v>727</v>
      </c>
      <c r="C338" s="2" t="s">
        <v>220</v>
      </c>
      <c r="D338" s="6">
        <v>100.46</v>
      </c>
      <c r="E338" s="6">
        <v>1.26</v>
      </c>
      <c r="F338" s="6">
        <v>4.5</v>
      </c>
      <c r="G338" s="4">
        <v>13.22</v>
      </c>
    </row>
    <row r="339" spans="1:7" ht="18" customHeight="1">
      <c r="A339" s="1"/>
      <c r="B339" s="2" t="s">
        <v>728</v>
      </c>
      <c r="C339" s="2" t="s">
        <v>38</v>
      </c>
      <c r="D339" s="6">
        <v>207.2</v>
      </c>
      <c r="E339" s="6">
        <v>8.32</v>
      </c>
      <c r="F339" s="6">
        <v>8.48</v>
      </c>
      <c r="G339" s="4">
        <v>10.16</v>
      </c>
    </row>
    <row r="340" spans="1:7" ht="18" customHeight="1">
      <c r="A340" s="1"/>
      <c r="B340" s="33" t="s">
        <v>729</v>
      </c>
      <c r="C340" s="34" t="s">
        <v>730</v>
      </c>
      <c r="D340" s="35">
        <v>41.7</v>
      </c>
      <c r="E340" s="36">
        <v>1.2</v>
      </c>
      <c r="F340" s="36">
        <v>2.9</v>
      </c>
      <c r="G340" s="36">
        <v>3</v>
      </c>
    </row>
    <row r="341" spans="1:7" ht="18" customHeight="1">
      <c r="A341" s="1"/>
      <c r="B341" s="2" t="s">
        <v>731</v>
      </c>
      <c r="C341" s="22" t="s">
        <v>732</v>
      </c>
      <c r="D341" s="4">
        <v>18.7</v>
      </c>
      <c r="E341" s="4">
        <v>2.4</v>
      </c>
      <c r="F341" s="4">
        <v>0.2</v>
      </c>
      <c r="G341" s="4">
        <v>2.5</v>
      </c>
    </row>
    <row r="342" spans="1:7" ht="18" customHeight="1">
      <c r="A342" s="1"/>
      <c r="B342" s="37" t="s">
        <v>155</v>
      </c>
      <c r="C342" s="22" t="s">
        <v>733</v>
      </c>
      <c r="D342" s="6">
        <v>11.7</v>
      </c>
      <c r="E342" s="6">
        <v>1.1</v>
      </c>
      <c r="F342" s="6">
        <v>0.7</v>
      </c>
      <c r="G342" s="6">
        <v>0.6</v>
      </c>
    </row>
    <row r="343" spans="1:7" ht="18" customHeight="1">
      <c r="A343" s="1"/>
      <c r="B343" s="31" t="s">
        <v>734</v>
      </c>
      <c r="C343" s="22" t="s">
        <v>735</v>
      </c>
      <c r="D343" s="4">
        <v>18.7</v>
      </c>
      <c r="E343" s="4">
        <v>2.4</v>
      </c>
      <c r="F343" s="4">
        <v>0.2</v>
      </c>
      <c r="G343" s="4">
        <v>2.5</v>
      </c>
    </row>
    <row r="344" spans="1:7" ht="18" customHeight="1">
      <c r="A344" s="1"/>
      <c r="B344" s="31" t="s">
        <v>736</v>
      </c>
      <c r="C344" s="38" t="s">
        <v>318</v>
      </c>
      <c r="D344" s="39">
        <v>57.5</v>
      </c>
      <c r="E344" s="39">
        <v>10.6</v>
      </c>
      <c r="F344" s="39">
        <v>1.4</v>
      </c>
      <c r="G344" s="40">
        <v>1.4</v>
      </c>
    </row>
    <row r="345" spans="1:7" ht="18" customHeight="1">
      <c r="A345" s="1"/>
      <c r="B345" s="31" t="s">
        <v>116</v>
      </c>
      <c r="C345" s="38" t="s">
        <v>117</v>
      </c>
      <c r="D345" s="39">
        <v>131.04000000000002</v>
      </c>
      <c r="E345" s="39">
        <v>6.720000000000001</v>
      </c>
      <c r="F345" s="39">
        <v>7.920000000000001</v>
      </c>
      <c r="G345" s="39">
        <v>6.720000000000001</v>
      </c>
    </row>
    <row r="346" spans="1:7" ht="18" customHeight="1">
      <c r="A346" s="1"/>
      <c r="B346" s="31" t="s">
        <v>737</v>
      </c>
      <c r="C346" s="32" t="s">
        <v>738</v>
      </c>
      <c r="D346" s="40">
        <v>20</v>
      </c>
      <c r="E346" s="40">
        <v>4</v>
      </c>
      <c r="F346" s="40">
        <v>0.3</v>
      </c>
      <c r="G346" s="40">
        <v>0.4</v>
      </c>
    </row>
    <row r="347" spans="1:7" ht="18" customHeight="1">
      <c r="A347" s="1"/>
      <c r="B347" s="31" t="s">
        <v>739</v>
      </c>
      <c r="C347" s="31" t="s">
        <v>740</v>
      </c>
      <c r="D347" s="40">
        <v>20</v>
      </c>
      <c r="E347" s="40">
        <v>4</v>
      </c>
      <c r="F347" s="40">
        <v>0.3</v>
      </c>
      <c r="G347" s="40">
        <v>0.4</v>
      </c>
    </row>
    <row r="348" spans="1:7" ht="18" customHeight="1">
      <c r="A348" s="1"/>
      <c r="B348" s="31" t="s">
        <v>741</v>
      </c>
      <c r="C348" s="31" t="s">
        <v>742</v>
      </c>
      <c r="D348" s="39">
        <v>124</v>
      </c>
      <c r="E348" s="39">
        <v>3.44</v>
      </c>
      <c r="F348" s="39">
        <v>7.120000000000001</v>
      </c>
      <c r="G348" s="40">
        <v>11.840000000000002</v>
      </c>
    </row>
    <row r="349" spans="1:7" ht="18" customHeight="1">
      <c r="A349" s="1"/>
      <c r="B349" s="31" t="s">
        <v>66</v>
      </c>
      <c r="C349" s="31" t="s">
        <v>67</v>
      </c>
      <c r="D349" s="39">
        <v>133.92000000000002</v>
      </c>
      <c r="E349" s="39">
        <v>3.68</v>
      </c>
      <c r="F349" s="39">
        <v>6.64</v>
      </c>
      <c r="G349" s="40">
        <v>13.680000000000001</v>
      </c>
    </row>
    <row r="350" spans="1:7" ht="18" customHeight="1">
      <c r="A350" s="1"/>
      <c r="B350" s="31" t="s">
        <v>743</v>
      </c>
      <c r="C350" s="41" t="s">
        <v>744</v>
      </c>
      <c r="D350" s="39">
        <v>37</v>
      </c>
      <c r="E350" s="39">
        <v>1.8</v>
      </c>
      <c r="F350" s="39">
        <v>2.7</v>
      </c>
      <c r="G350" s="40">
        <v>1.9</v>
      </c>
    </row>
    <row r="351" spans="1:7" ht="18" customHeight="1">
      <c r="A351" s="1"/>
      <c r="B351" s="31" t="s">
        <v>745</v>
      </c>
      <c r="C351" s="32" t="s">
        <v>746</v>
      </c>
      <c r="D351" s="39">
        <v>124</v>
      </c>
      <c r="E351" s="39">
        <v>3.44</v>
      </c>
      <c r="F351" s="39">
        <v>7.120000000000001</v>
      </c>
      <c r="G351" s="40">
        <v>11.840000000000002</v>
      </c>
    </row>
    <row r="352" spans="1:7" ht="18" customHeight="1">
      <c r="A352" s="1"/>
      <c r="B352" s="38" t="s">
        <v>747</v>
      </c>
      <c r="C352" s="31" t="s">
        <v>20</v>
      </c>
      <c r="D352" s="39">
        <v>158.4</v>
      </c>
      <c r="E352" s="39">
        <v>0</v>
      </c>
      <c r="F352" s="39">
        <v>11.04</v>
      </c>
      <c r="G352" s="40">
        <v>14.72</v>
      </c>
    </row>
    <row r="353" spans="1:7" ht="18" customHeight="1">
      <c r="A353" s="1"/>
      <c r="B353" s="38" t="s">
        <v>107</v>
      </c>
      <c r="C353" s="38" t="s">
        <v>108</v>
      </c>
      <c r="D353" s="40">
        <v>23.36</v>
      </c>
      <c r="E353" s="40">
        <v>2.8800000000000003</v>
      </c>
      <c r="F353" s="40">
        <v>1.04</v>
      </c>
      <c r="G353" s="40">
        <v>1.04</v>
      </c>
    </row>
    <row r="354" spans="1:7" ht="18" customHeight="1">
      <c r="A354" s="1"/>
      <c r="B354" s="38" t="s">
        <v>748</v>
      </c>
      <c r="C354" s="31" t="s">
        <v>657</v>
      </c>
      <c r="D354" s="40">
        <v>14.2</v>
      </c>
      <c r="E354" s="40">
        <v>0.7</v>
      </c>
      <c r="F354" s="40">
        <v>0.8</v>
      </c>
      <c r="G354" s="40">
        <v>1.2</v>
      </c>
    </row>
    <row r="355" spans="1:7" ht="18" customHeight="1">
      <c r="A355" s="1"/>
      <c r="B355" s="38" t="s">
        <v>749</v>
      </c>
      <c r="C355" s="31" t="s">
        <v>750</v>
      </c>
      <c r="D355" s="39">
        <v>114.4</v>
      </c>
      <c r="E355" s="39">
        <v>1.9</v>
      </c>
      <c r="F355" s="39">
        <v>6.2</v>
      </c>
      <c r="G355" s="40">
        <v>12.9</v>
      </c>
    </row>
    <row r="356" spans="1:7" ht="18" customHeight="1">
      <c r="A356" s="1"/>
      <c r="B356" s="38" t="s">
        <v>751</v>
      </c>
      <c r="C356" s="31" t="s">
        <v>752</v>
      </c>
      <c r="D356" s="39">
        <v>49.6</v>
      </c>
      <c r="E356" s="39">
        <v>2.4</v>
      </c>
      <c r="F356" s="39">
        <v>3.2</v>
      </c>
      <c r="G356" s="40">
        <v>3.6</v>
      </c>
    </row>
    <row r="357" spans="1:7" ht="18" customHeight="1">
      <c r="A357" s="1"/>
      <c r="B357" s="38" t="s">
        <v>753</v>
      </c>
      <c r="C357" s="31" t="s">
        <v>223</v>
      </c>
      <c r="D357" s="39">
        <v>258.3</v>
      </c>
      <c r="E357" s="39">
        <v>3.6</v>
      </c>
      <c r="F357" s="39">
        <v>9.7</v>
      </c>
      <c r="G357" s="40">
        <v>8.16</v>
      </c>
    </row>
    <row r="358" spans="1:7" ht="18" customHeight="1">
      <c r="A358" s="1"/>
      <c r="B358" s="38" t="s">
        <v>105</v>
      </c>
      <c r="C358" s="41" t="s">
        <v>754</v>
      </c>
      <c r="D358" s="40">
        <v>83.76</v>
      </c>
      <c r="E358" s="40">
        <v>3.84</v>
      </c>
      <c r="F358" s="40">
        <v>5.760000000000001</v>
      </c>
      <c r="G358" s="40">
        <v>5.120000000000001</v>
      </c>
    </row>
    <row r="359" spans="1:7" ht="18" customHeight="1">
      <c r="A359" s="1"/>
      <c r="B359" s="31" t="s">
        <v>755</v>
      </c>
      <c r="C359" s="31" t="s">
        <v>756</v>
      </c>
      <c r="D359" s="40">
        <v>14.2</v>
      </c>
      <c r="E359" s="40">
        <v>0.7</v>
      </c>
      <c r="F359" s="40">
        <v>0.8</v>
      </c>
      <c r="G359" s="40">
        <v>1.2</v>
      </c>
    </row>
    <row r="360" spans="1:7" ht="18" customHeight="1">
      <c r="A360" s="1"/>
      <c r="B360" s="38" t="s">
        <v>757</v>
      </c>
      <c r="C360" s="42" t="s">
        <v>758</v>
      </c>
      <c r="D360" s="39">
        <v>235.1</v>
      </c>
      <c r="E360" s="39">
        <v>4</v>
      </c>
      <c r="F360" s="39">
        <v>12.3</v>
      </c>
      <c r="G360" s="39">
        <v>15.7</v>
      </c>
    </row>
    <row r="361" spans="1:7" ht="18" customHeight="1">
      <c r="A361" s="1"/>
      <c r="B361" s="38" t="s">
        <v>759</v>
      </c>
      <c r="C361" s="31" t="s">
        <v>688</v>
      </c>
      <c r="D361" s="39">
        <v>25.4</v>
      </c>
      <c r="E361" s="39">
        <v>0.6</v>
      </c>
      <c r="F361" s="39">
        <v>2</v>
      </c>
      <c r="G361" s="40">
        <v>1.5</v>
      </c>
    </row>
    <row r="362" spans="1:7" ht="18" customHeight="1">
      <c r="A362" s="1"/>
      <c r="B362" s="37" t="s">
        <v>760</v>
      </c>
      <c r="C362" s="38" t="s">
        <v>761</v>
      </c>
      <c r="D362" s="39">
        <v>188.08</v>
      </c>
      <c r="E362" s="39">
        <v>3.2</v>
      </c>
      <c r="F362" s="39">
        <v>9.840000000000002</v>
      </c>
      <c r="G362" s="39">
        <v>12.56</v>
      </c>
    </row>
    <row r="363" spans="1:7" ht="18" customHeight="1">
      <c r="A363" s="1"/>
      <c r="B363" s="37" t="s">
        <v>762</v>
      </c>
      <c r="C363" s="38" t="s">
        <v>763</v>
      </c>
      <c r="D363" s="39">
        <v>83</v>
      </c>
      <c r="E363" s="39">
        <v>5.4</v>
      </c>
      <c r="F363" s="39">
        <v>5</v>
      </c>
      <c r="G363" s="39">
        <v>5.6</v>
      </c>
    </row>
    <row r="364" spans="1:7" ht="18" customHeight="1">
      <c r="A364" s="1"/>
      <c r="B364" s="31" t="s">
        <v>764</v>
      </c>
      <c r="C364" s="31" t="s">
        <v>403</v>
      </c>
      <c r="D364" s="40">
        <v>110.56</v>
      </c>
      <c r="E364" s="40">
        <v>5.6</v>
      </c>
      <c r="F364" s="40">
        <v>8.64</v>
      </c>
      <c r="G364" s="40">
        <v>4.08</v>
      </c>
    </row>
    <row r="365" spans="1:7" ht="18" customHeight="1">
      <c r="A365" s="1"/>
      <c r="B365" s="41" t="s">
        <v>765</v>
      </c>
      <c r="C365" s="31" t="s">
        <v>439</v>
      </c>
      <c r="D365" s="40">
        <v>144</v>
      </c>
      <c r="E365" s="40">
        <v>12.32</v>
      </c>
      <c r="F365" s="40">
        <v>9.600000000000001</v>
      </c>
      <c r="G365" s="40">
        <v>2.38</v>
      </c>
    </row>
    <row r="366" spans="1:7" ht="18" customHeight="1">
      <c r="A366" s="1"/>
      <c r="B366" s="31" t="s">
        <v>766</v>
      </c>
      <c r="C366" s="31" t="s">
        <v>51</v>
      </c>
      <c r="D366" s="39">
        <v>29.6</v>
      </c>
      <c r="E366" s="39">
        <v>4</v>
      </c>
      <c r="F366" s="39">
        <v>0.96</v>
      </c>
      <c r="G366" s="40">
        <v>2.16</v>
      </c>
    </row>
    <row r="367" spans="1:7" ht="18" customHeight="1">
      <c r="A367" s="1"/>
      <c r="B367" s="38" t="s">
        <v>767</v>
      </c>
      <c r="C367" s="41" t="s">
        <v>768</v>
      </c>
      <c r="D367" s="40">
        <v>18.7</v>
      </c>
      <c r="E367" s="40">
        <v>2.4</v>
      </c>
      <c r="F367" s="40">
        <v>0.2</v>
      </c>
      <c r="G367" s="40">
        <v>2.5</v>
      </c>
    </row>
    <row r="368" spans="1:7" ht="18" customHeight="1">
      <c r="A368" s="1"/>
      <c r="B368" s="38" t="s">
        <v>769</v>
      </c>
      <c r="C368" s="31" t="s">
        <v>770</v>
      </c>
      <c r="D368" s="39">
        <v>119.2</v>
      </c>
      <c r="E368" s="39">
        <v>3.44</v>
      </c>
      <c r="F368" s="39">
        <v>7.120000000000001</v>
      </c>
      <c r="G368" s="40">
        <v>11.840000000000002</v>
      </c>
    </row>
    <row r="369" spans="1:7" ht="18" customHeight="1">
      <c r="A369" s="1"/>
      <c r="B369" s="38" t="s">
        <v>771</v>
      </c>
      <c r="C369" s="31" t="s">
        <v>772</v>
      </c>
      <c r="D369" s="39">
        <v>124.8</v>
      </c>
      <c r="E369" s="39">
        <v>16.8</v>
      </c>
      <c r="F369" s="39">
        <v>5.3</v>
      </c>
      <c r="G369" s="40">
        <v>3.4</v>
      </c>
    </row>
    <row r="370" spans="1:7" ht="18" customHeight="1">
      <c r="A370" s="1"/>
      <c r="B370" s="38" t="s">
        <v>773</v>
      </c>
      <c r="C370" s="43" t="s">
        <v>20</v>
      </c>
      <c r="D370" s="39">
        <v>155.20000000000002</v>
      </c>
      <c r="E370" s="39">
        <v>3.1</v>
      </c>
      <c r="F370" s="39">
        <v>10.48</v>
      </c>
      <c r="G370" s="40">
        <v>14.240000000000002</v>
      </c>
    </row>
    <row r="371" spans="1:7" ht="18" customHeight="1">
      <c r="A371" s="1"/>
      <c r="B371" s="38" t="s">
        <v>774</v>
      </c>
      <c r="C371" s="31" t="s">
        <v>775</v>
      </c>
      <c r="D371" s="39">
        <v>119.2</v>
      </c>
      <c r="E371" s="39">
        <v>3.44</v>
      </c>
      <c r="F371" s="39">
        <v>7.120000000000001</v>
      </c>
      <c r="G371" s="40">
        <v>11.840000000000002</v>
      </c>
    </row>
    <row r="372" spans="1:7" ht="18" customHeight="1">
      <c r="A372" s="1"/>
      <c r="B372" s="41" t="s">
        <v>776</v>
      </c>
      <c r="C372" s="44" t="s">
        <v>220</v>
      </c>
      <c r="D372" s="39">
        <v>174.32000000000002</v>
      </c>
      <c r="E372" s="39">
        <v>7.840000000000001</v>
      </c>
      <c r="F372" s="39">
        <v>10.240000000000002</v>
      </c>
      <c r="G372" s="40">
        <v>13.2</v>
      </c>
    </row>
    <row r="373" spans="1:7" ht="18" customHeight="1">
      <c r="A373" s="1"/>
      <c r="B373" s="41" t="s">
        <v>777</v>
      </c>
      <c r="C373" s="31" t="s">
        <v>20</v>
      </c>
      <c r="D373" s="39">
        <v>155.20000000000002</v>
      </c>
      <c r="E373" s="39">
        <v>3.1</v>
      </c>
      <c r="F373" s="39">
        <v>10.48</v>
      </c>
      <c r="G373" s="40">
        <v>14.240000000000002</v>
      </c>
    </row>
    <row r="374" spans="1:7" ht="18" customHeight="1">
      <c r="A374" s="1"/>
      <c r="B374" s="41" t="s">
        <v>778</v>
      </c>
      <c r="C374" s="38" t="s">
        <v>203</v>
      </c>
      <c r="D374" s="39">
        <v>178.4</v>
      </c>
      <c r="E374" s="39">
        <v>8.72</v>
      </c>
      <c r="F374" s="39">
        <v>11.04</v>
      </c>
      <c r="G374" s="39">
        <v>11.36</v>
      </c>
    </row>
    <row r="375" spans="1:7" ht="18" customHeight="1">
      <c r="A375" s="1"/>
      <c r="B375" s="41" t="s">
        <v>779</v>
      </c>
      <c r="C375" s="38" t="s">
        <v>780</v>
      </c>
      <c r="D375" s="39">
        <v>138.32000000000002</v>
      </c>
      <c r="E375" s="39">
        <v>9.040000000000001</v>
      </c>
      <c r="F375" s="39">
        <v>8.16</v>
      </c>
      <c r="G375" s="39">
        <v>7.28</v>
      </c>
    </row>
    <row r="376" spans="1:7" ht="18" customHeight="1">
      <c r="A376" s="1"/>
      <c r="B376" s="41" t="s">
        <v>781</v>
      </c>
      <c r="C376" s="31" t="s">
        <v>782</v>
      </c>
      <c r="D376" s="39">
        <v>124</v>
      </c>
      <c r="E376" s="39">
        <v>3.44</v>
      </c>
      <c r="F376" s="39">
        <v>7.120000000000001</v>
      </c>
      <c r="G376" s="40">
        <v>11.840000000000002</v>
      </c>
    </row>
    <row r="377" spans="1:7" ht="18" customHeight="1">
      <c r="A377" s="1"/>
      <c r="B377" s="41" t="s">
        <v>783</v>
      </c>
      <c r="C377" s="31" t="s">
        <v>51</v>
      </c>
      <c r="D377" s="39">
        <v>29.6</v>
      </c>
      <c r="E377" s="39">
        <v>4</v>
      </c>
      <c r="F377" s="39">
        <v>0.96</v>
      </c>
      <c r="G377" s="40">
        <v>2.16</v>
      </c>
    </row>
    <row r="378" spans="1:7" ht="18" customHeight="1">
      <c r="A378" s="1"/>
      <c r="B378" s="41" t="s">
        <v>784</v>
      </c>
      <c r="C378" s="41" t="s">
        <v>625</v>
      </c>
      <c r="D378" s="40">
        <v>18.7</v>
      </c>
      <c r="E378" s="40">
        <v>2.4</v>
      </c>
      <c r="F378" s="40">
        <v>0.2</v>
      </c>
      <c r="G378" s="40">
        <v>2.5</v>
      </c>
    </row>
    <row r="379" spans="1:7" ht="18" customHeight="1">
      <c r="A379" s="1"/>
      <c r="B379" s="41" t="s">
        <v>785</v>
      </c>
      <c r="C379" s="31" t="s">
        <v>477</v>
      </c>
      <c r="D379" s="39">
        <v>89</v>
      </c>
      <c r="E379" s="39">
        <v>4.54</v>
      </c>
      <c r="F379" s="39">
        <v>5.36</v>
      </c>
      <c r="G379" s="39">
        <v>7.1</v>
      </c>
    </row>
    <row r="380" spans="1:7" ht="18" customHeight="1">
      <c r="A380" s="1"/>
      <c r="B380" s="41" t="s">
        <v>786</v>
      </c>
      <c r="C380" s="31" t="s">
        <v>491</v>
      </c>
      <c r="D380" s="39">
        <v>119.2</v>
      </c>
      <c r="E380" s="39">
        <v>3.44</v>
      </c>
      <c r="F380" s="39">
        <v>7.120000000000001</v>
      </c>
      <c r="G380" s="40">
        <v>11.840000000000002</v>
      </c>
    </row>
    <row r="381" spans="1:7" ht="18" customHeight="1">
      <c r="A381" s="1"/>
      <c r="B381" s="41" t="s">
        <v>274</v>
      </c>
      <c r="C381" s="31" t="s">
        <v>201</v>
      </c>
      <c r="D381" s="40">
        <v>160</v>
      </c>
      <c r="E381" s="40">
        <v>8.2</v>
      </c>
      <c r="F381" s="40">
        <v>10.4</v>
      </c>
      <c r="G381" s="40">
        <v>8.3</v>
      </c>
    </row>
    <row r="382" spans="1:7" ht="18" customHeight="1">
      <c r="A382" s="1"/>
      <c r="B382" s="41" t="s">
        <v>787</v>
      </c>
      <c r="C382" s="43" t="s">
        <v>491</v>
      </c>
      <c r="D382" s="39">
        <v>119.2</v>
      </c>
      <c r="E382" s="39">
        <v>3.44</v>
      </c>
      <c r="F382" s="39">
        <v>7.120000000000001</v>
      </c>
      <c r="G382" s="40">
        <v>11.840000000000002</v>
      </c>
    </row>
    <row r="383" spans="1:7" ht="18" customHeight="1">
      <c r="A383" s="1"/>
      <c r="B383" s="41" t="s">
        <v>788</v>
      </c>
      <c r="C383" s="45" t="s">
        <v>583</v>
      </c>
      <c r="D383" s="40">
        <v>26.9</v>
      </c>
      <c r="E383" s="40">
        <v>3.9</v>
      </c>
      <c r="F383" s="40">
        <v>0.6</v>
      </c>
      <c r="G383" s="40">
        <v>1.5</v>
      </c>
    </row>
    <row r="384" spans="1:7" ht="18" customHeight="1">
      <c r="A384" s="1"/>
      <c r="B384" s="41" t="s">
        <v>789</v>
      </c>
      <c r="C384" s="46" t="s">
        <v>67</v>
      </c>
      <c r="D384" s="39">
        <v>167.4</v>
      </c>
      <c r="E384" s="39">
        <v>3.68</v>
      </c>
      <c r="F384" s="39">
        <v>6.64</v>
      </c>
      <c r="G384" s="40">
        <v>13.680000000000001</v>
      </c>
    </row>
    <row r="385" spans="1:7" ht="18" customHeight="1">
      <c r="A385" s="1"/>
      <c r="B385" s="41" t="s">
        <v>790</v>
      </c>
      <c r="C385" s="43" t="s">
        <v>256</v>
      </c>
      <c r="D385" s="39">
        <v>180</v>
      </c>
      <c r="E385" s="39">
        <v>4</v>
      </c>
      <c r="F385" s="39">
        <v>15.2</v>
      </c>
      <c r="G385" s="40">
        <v>7.040000000000001</v>
      </c>
    </row>
    <row r="386" spans="1:7" ht="18" customHeight="1">
      <c r="A386" s="1"/>
      <c r="B386" s="41" t="s">
        <v>791</v>
      </c>
      <c r="C386" s="43" t="s">
        <v>327</v>
      </c>
      <c r="D386" s="40">
        <v>74.8</v>
      </c>
      <c r="E386" s="40">
        <v>2.9600000000000004</v>
      </c>
      <c r="F386" s="40">
        <v>5.6</v>
      </c>
      <c r="G386" s="40">
        <v>3.68</v>
      </c>
    </row>
    <row r="387" spans="1:7" ht="18" customHeight="1">
      <c r="A387" s="1"/>
      <c r="B387" s="41" t="s">
        <v>792</v>
      </c>
      <c r="C387" s="31" t="s">
        <v>793</v>
      </c>
      <c r="D387" s="39">
        <v>196.4</v>
      </c>
      <c r="E387" s="39">
        <v>8.959999999999999</v>
      </c>
      <c r="F387" s="39">
        <v>10.16</v>
      </c>
      <c r="G387" s="40">
        <v>17.919999999999998</v>
      </c>
    </row>
    <row r="388" spans="1:7" ht="18" customHeight="1">
      <c r="A388" s="1"/>
      <c r="B388" s="41" t="s">
        <v>794</v>
      </c>
      <c r="C388" s="41" t="s">
        <v>795</v>
      </c>
      <c r="D388" s="40">
        <v>18.7</v>
      </c>
      <c r="E388" s="40">
        <v>2.4</v>
      </c>
      <c r="F388" s="40">
        <v>0.2</v>
      </c>
      <c r="G388" s="40">
        <v>2.5</v>
      </c>
    </row>
    <row r="389" spans="1:7" ht="18" customHeight="1">
      <c r="A389" s="1"/>
      <c r="B389" s="41" t="s">
        <v>796</v>
      </c>
      <c r="C389" s="38" t="s">
        <v>33</v>
      </c>
      <c r="D389" s="39">
        <v>36</v>
      </c>
      <c r="E389" s="39">
        <v>4</v>
      </c>
      <c r="F389" s="39">
        <v>1.6</v>
      </c>
      <c r="G389" s="40">
        <v>2.72</v>
      </c>
    </row>
    <row r="390" spans="1:7" ht="18" customHeight="1">
      <c r="A390" s="1"/>
      <c r="B390" s="41" t="s">
        <v>797</v>
      </c>
      <c r="C390" s="38" t="s">
        <v>544</v>
      </c>
      <c r="D390" s="39">
        <v>119.2</v>
      </c>
      <c r="E390" s="39">
        <v>3.44</v>
      </c>
      <c r="F390" s="39">
        <v>7.120000000000001</v>
      </c>
      <c r="G390" s="40">
        <v>11.840000000000002</v>
      </c>
    </row>
    <row r="391" spans="1:7" ht="18" customHeight="1">
      <c r="A391" s="1"/>
      <c r="B391" s="47" t="s">
        <v>798</v>
      </c>
      <c r="C391" s="41" t="s">
        <v>799</v>
      </c>
      <c r="D391" s="40">
        <v>18.7</v>
      </c>
      <c r="E391" s="40">
        <v>2.4</v>
      </c>
      <c r="F391" s="40">
        <v>0.2</v>
      </c>
      <c r="G391" s="40">
        <v>2.5</v>
      </c>
    </row>
    <row r="392" spans="1:7" ht="18" customHeight="1">
      <c r="A392" s="1"/>
      <c r="B392" s="47" t="s">
        <v>800</v>
      </c>
      <c r="C392" s="41" t="s">
        <v>801</v>
      </c>
      <c r="D392" s="40">
        <v>22.1</v>
      </c>
      <c r="E392" s="40">
        <v>0.5</v>
      </c>
      <c r="F392" s="40">
        <v>1.8</v>
      </c>
      <c r="G392" s="40">
        <v>1.2</v>
      </c>
    </row>
    <row r="393" spans="1:7" ht="18" customHeight="1">
      <c r="A393" s="1"/>
      <c r="B393" s="48" t="s">
        <v>802</v>
      </c>
      <c r="C393" s="49" t="s">
        <v>803</v>
      </c>
      <c r="D393" s="40">
        <v>79.9</v>
      </c>
      <c r="E393" s="40">
        <v>2.9</v>
      </c>
      <c r="F393" s="40">
        <v>3</v>
      </c>
      <c r="G393" s="40">
        <v>10.9</v>
      </c>
    </row>
    <row r="394" spans="1:7" ht="18" customHeight="1">
      <c r="A394" s="1"/>
      <c r="B394" s="47" t="s">
        <v>804</v>
      </c>
      <c r="C394" s="50" t="s">
        <v>338</v>
      </c>
      <c r="D394" s="51">
        <v>32</v>
      </c>
      <c r="E394" s="51">
        <v>5.6</v>
      </c>
      <c r="F394" s="51">
        <v>0.8</v>
      </c>
      <c r="G394" s="52">
        <v>1.1</v>
      </c>
    </row>
    <row r="395" spans="1:7" ht="18" customHeight="1">
      <c r="A395" s="1"/>
      <c r="B395" s="53" t="s">
        <v>805</v>
      </c>
      <c r="C395" s="47" t="s">
        <v>661</v>
      </c>
      <c r="D395" s="52">
        <v>32.5</v>
      </c>
      <c r="E395" s="52">
        <v>1.9</v>
      </c>
      <c r="F395" s="52">
        <v>2</v>
      </c>
      <c r="G395" s="52">
        <v>1.7</v>
      </c>
    </row>
    <row r="396" spans="1:7" ht="18" customHeight="1">
      <c r="A396" s="1"/>
      <c r="B396" s="54" t="s">
        <v>806</v>
      </c>
      <c r="C396" s="31" t="s">
        <v>47</v>
      </c>
      <c r="D396" s="39">
        <v>194.4</v>
      </c>
      <c r="E396" s="39">
        <v>10.7</v>
      </c>
      <c r="F396" s="39">
        <v>8.1</v>
      </c>
      <c r="G396" s="40">
        <v>10.8</v>
      </c>
    </row>
    <row r="397" spans="1:7" ht="18" customHeight="1">
      <c r="A397" s="1"/>
      <c r="B397" s="54" t="s">
        <v>807</v>
      </c>
      <c r="C397" s="38" t="s">
        <v>338</v>
      </c>
      <c r="D397" s="39">
        <v>32</v>
      </c>
      <c r="E397" s="39">
        <v>5.6</v>
      </c>
      <c r="F397" s="39">
        <v>0.8</v>
      </c>
      <c r="G397" s="40">
        <v>1.1</v>
      </c>
    </row>
    <row r="398" spans="1:7" ht="18" customHeight="1">
      <c r="A398" s="1"/>
      <c r="B398" s="54" t="s">
        <v>808</v>
      </c>
      <c r="C398" s="31" t="s">
        <v>220</v>
      </c>
      <c r="D398" s="39">
        <v>100.46</v>
      </c>
      <c r="E398" s="39">
        <v>1.26</v>
      </c>
      <c r="F398" s="39">
        <v>4.5</v>
      </c>
      <c r="G398" s="40">
        <v>13.22</v>
      </c>
    </row>
    <row r="399" spans="1:7" ht="18" customHeight="1">
      <c r="A399" s="1"/>
      <c r="B399" s="54" t="s">
        <v>809</v>
      </c>
      <c r="C399" s="31" t="s">
        <v>810</v>
      </c>
      <c r="D399" s="39">
        <v>119.2</v>
      </c>
      <c r="E399" s="39">
        <v>3.44</v>
      </c>
      <c r="F399" s="39">
        <v>7.120000000000001</v>
      </c>
      <c r="G399" s="40">
        <v>11.840000000000002</v>
      </c>
    </row>
    <row r="400" spans="1:7" ht="18" customHeight="1">
      <c r="A400" s="1"/>
      <c r="B400" s="54" t="s">
        <v>811</v>
      </c>
      <c r="C400" s="38" t="s">
        <v>812</v>
      </c>
      <c r="D400" s="39">
        <v>79.2</v>
      </c>
      <c r="E400" s="39">
        <v>2.5600000000000005</v>
      </c>
      <c r="F400" s="39">
        <v>3.71</v>
      </c>
      <c r="G400" s="40">
        <v>5.44</v>
      </c>
    </row>
    <row r="401" spans="1:7" ht="18" customHeight="1">
      <c r="A401" s="1"/>
      <c r="B401" s="54" t="s">
        <v>813</v>
      </c>
      <c r="C401" s="31" t="s">
        <v>814</v>
      </c>
      <c r="D401" s="40">
        <v>14.2</v>
      </c>
      <c r="E401" s="40">
        <v>0.7</v>
      </c>
      <c r="F401" s="40">
        <v>0.8</v>
      </c>
      <c r="G401" s="40">
        <v>1.2</v>
      </c>
    </row>
    <row r="402" spans="1:7" ht="18" customHeight="1">
      <c r="A402" s="1"/>
      <c r="B402" s="54" t="s">
        <v>815</v>
      </c>
      <c r="C402" s="31" t="s">
        <v>460</v>
      </c>
      <c r="D402" s="39">
        <v>75.5</v>
      </c>
      <c r="E402" s="39">
        <v>5.7</v>
      </c>
      <c r="F402" s="39">
        <v>4.9</v>
      </c>
      <c r="G402" s="40">
        <v>4.2</v>
      </c>
    </row>
    <row r="403" spans="1:7" ht="18" customHeight="1">
      <c r="A403" s="1"/>
      <c r="B403" s="54" t="s">
        <v>816</v>
      </c>
      <c r="C403" s="31" t="s">
        <v>14</v>
      </c>
      <c r="D403" s="40">
        <v>21.28</v>
      </c>
      <c r="E403" s="40">
        <v>4</v>
      </c>
      <c r="F403" s="40">
        <v>0.96</v>
      </c>
      <c r="G403" s="40">
        <v>1.36</v>
      </c>
    </row>
    <row r="404" spans="1:7" ht="18" customHeight="1">
      <c r="A404" s="1"/>
      <c r="B404" s="54" t="s">
        <v>817</v>
      </c>
      <c r="C404" s="38" t="s">
        <v>818</v>
      </c>
      <c r="D404" s="39">
        <v>90.08</v>
      </c>
      <c r="E404" s="39">
        <v>5.44</v>
      </c>
      <c r="F404" s="39">
        <v>4.800000000000001</v>
      </c>
      <c r="G404" s="39">
        <v>6.720000000000001</v>
      </c>
    </row>
    <row r="405" spans="1:7" ht="18" customHeight="1">
      <c r="A405" s="1"/>
      <c r="B405" s="54" t="s">
        <v>819</v>
      </c>
      <c r="C405" s="41" t="s">
        <v>820</v>
      </c>
      <c r="D405" s="39">
        <v>37</v>
      </c>
      <c r="E405" s="39">
        <v>1.8</v>
      </c>
      <c r="F405" s="39">
        <v>2.7</v>
      </c>
      <c r="G405" s="40">
        <v>1.9</v>
      </c>
    </row>
    <row r="406" spans="1:7" ht="18" customHeight="1">
      <c r="A406" s="1"/>
      <c r="B406" s="54" t="s">
        <v>821</v>
      </c>
      <c r="C406" s="31" t="s">
        <v>220</v>
      </c>
      <c r="D406" s="39">
        <v>174.32000000000002</v>
      </c>
      <c r="E406" s="39">
        <v>7.840000000000001</v>
      </c>
      <c r="F406" s="39">
        <v>5.9</v>
      </c>
      <c r="G406" s="40">
        <v>13.2</v>
      </c>
    </row>
    <row r="407" spans="1:7" ht="18" customHeight="1">
      <c r="A407" s="1"/>
      <c r="B407" s="54" t="s">
        <v>822</v>
      </c>
      <c r="C407" s="38" t="s">
        <v>291</v>
      </c>
      <c r="D407" s="39">
        <v>138.32000000000002</v>
      </c>
      <c r="E407" s="39">
        <v>9.040000000000001</v>
      </c>
      <c r="F407" s="39">
        <v>6.16</v>
      </c>
      <c r="G407" s="39">
        <v>7.28</v>
      </c>
    </row>
    <row r="408" spans="1:7" ht="18" customHeight="1">
      <c r="A408" s="1"/>
      <c r="B408" s="54" t="s">
        <v>823</v>
      </c>
      <c r="C408" s="31" t="s">
        <v>824</v>
      </c>
      <c r="D408" s="40">
        <v>119.2</v>
      </c>
      <c r="E408" s="40">
        <v>3.4</v>
      </c>
      <c r="F408" s="40">
        <v>7.1</v>
      </c>
      <c r="G408" s="40">
        <v>11.8</v>
      </c>
    </row>
    <row r="409" spans="1:7" ht="18" customHeight="1">
      <c r="A409" s="1"/>
      <c r="B409" s="54" t="s">
        <v>825</v>
      </c>
      <c r="C409" s="16" t="s">
        <v>375</v>
      </c>
      <c r="D409" s="40">
        <v>29.28</v>
      </c>
      <c r="E409" s="40">
        <v>3.04</v>
      </c>
      <c r="F409" s="40">
        <v>1.2800000000000002</v>
      </c>
      <c r="G409" s="40">
        <v>2.2399999999999998</v>
      </c>
    </row>
    <row r="410" spans="1:7" ht="18" customHeight="1">
      <c r="A410" s="1"/>
      <c r="B410" s="54" t="s">
        <v>826</v>
      </c>
      <c r="C410" s="41" t="s">
        <v>827</v>
      </c>
      <c r="D410" s="39">
        <v>37</v>
      </c>
      <c r="E410" s="39">
        <v>1.8</v>
      </c>
      <c r="F410" s="39">
        <v>2.7</v>
      </c>
      <c r="G410" s="40">
        <v>1.9</v>
      </c>
    </row>
    <row r="411" spans="1:7" ht="18" customHeight="1">
      <c r="A411" s="1"/>
      <c r="B411" s="54" t="s">
        <v>50</v>
      </c>
      <c r="C411" s="31" t="s">
        <v>51</v>
      </c>
      <c r="D411" s="39">
        <v>29.6</v>
      </c>
      <c r="E411" s="39">
        <v>4</v>
      </c>
      <c r="F411" s="39">
        <v>0.96</v>
      </c>
      <c r="G411" s="40">
        <v>2.16</v>
      </c>
    </row>
    <row r="412" spans="1:7" ht="18" customHeight="1">
      <c r="A412" s="1"/>
      <c r="B412" s="54" t="s">
        <v>828</v>
      </c>
      <c r="C412" s="41" t="s">
        <v>698</v>
      </c>
      <c r="D412" s="40">
        <v>18.7</v>
      </c>
      <c r="E412" s="40">
        <v>2.4</v>
      </c>
      <c r="F412" s="40">
        <v>0.2</v>
      </c>
      <c r="G412" s="40">
        <v>2.5</v>
      </c>
    </row>
    <row r="413" spans="1:7" ht="18" customHeight="1">
      <c r="A413" s="1"/>
      <c r="B413" s="41" t="s">
        <v>829</v>
      </c>
      <c r="C413" s="31" t="s">
        <v>830</v>
      </c>
      <c r="D413" s="39">
        <v>194.4</v>
      </c>
      <c r="E413" s="39">
        <v>10.7</v>
      </c>
      <c r="F413" s="39">
        <v>8.1</v>
      </c>
      <c r="G413" s="40">
        <v>10.8</v>
      </c>
    </row>
    <row r="414" spans="1:7" ht="18" customHeight="1">
      <c r="A414" s="1"/>
      <c r="B414" s="41" t="s">
        <v>831</v>
      </c>
      <c r="C414" s="41" t="s">
        <v>832</v>
      </c>
      <c r="D414" s="40">
        <v>134.4</v>
      </c>
      <c r="E414" s="40">
        <v>1.8</v>
      </c>
      <c r="F414" s="40">
        <v>10</v>
      </c>
      <c r="G414" s="40">
        <v>9.6</v>
      </c>
    </row>
    <row r="415" spans="1:7" ht="18" customHeight="1">
      <c r="A415" s="1"/>
      <c r="B415" s="41" t="s">
        <v>833</v>
      </c>
      <c r="C415" s="55" t="s">
        <v>834</v>
      </c>
      <c r="D415" s="39">
        <v>32</v>
      </c>
      <c r="E415" s="39">
        <v>5.6</v>
      </c>
      <c r="F415" s="39">
        <v>0.8</v>
      </c>
      <c r="G415" s="40">
        <v>1.1</v>
      </c>
    </row>
    <row r="416" spans="1:7" ht="18" customHeight="1">
      <c r="A416" s="1"/>
      <c r="B416" s="41" t="s">
        <v>835</v>
      </c>
      <c r="C416" s="38" t="s">
        <v>836</v>
      </c>
      <c r="D416" s="39">
        <v>21</v>
      </c>
      <c r="E416" s="39">
        <v>3.7</v>
      </c>
      <c r="F416" s="39">
        <v>0.2</v>
      </c>
      <c r="G416" s="40">
        <v>1.7</v>
      </c>
    </row>
    <row r="417" spans="1:7" ht="18" customHeight="1">
      <c r="A417" s="1"/>
      <c r="B417" s="41" t="s">
        <v>837</v>
      </c>
      <c r="C417" s="38" t="s">
        <v>838</v>
      </c>
      <c r="D417" s="39">
        <v>54.8</v>
      </c>
      <c r="E417" s="39">
        <v>4.720000000000001</v>
      </c>
      <c r="F417" s="39">
        <v>2.64</v>
      </c>
      <c r="G417" s="39">
        <v>4</v>
      </c>
    </row>
    <row r="418" spans="1:7" ht="18" customHeight="1">
      <c r="A418" s="1"/>
      <c r="B418" s="41" t="s">
        <v>839</v>
      </c>
      <c r="C418" s="38" t="s">
        <v>291</v>
      </c>
      <c r="D418" s="39">
        <v>138.32000000000002</v>
      </c>
      <c r="E418" s="39">
        <v>9.040000000000001</v>
      </c>
      <c r="F418" s="39">
        <v>8.16</v>
      </c>
      <c r="G418" s="39">
        <v>7.28</v>
      </c>
    </row>
    <row r="419" spans="1:7" ht="18" customHeight="1">
      <c r="A419" s="1"/>
      <c r="B419" s="56" t="s">
        <v>840</v>
      </c>
      <c r="C419" s="46" t="s">
        <v>220</v>
      </c>
      <c r="D419" s="39">
        <v>174.32000000000002</v>
      </c>
      <c r="E419" s="39">
        <v>7.840000000000001</v>
      </c>
      <c r="F419" s="39">
        <v>10.240000000000002</v>
      </c>
      <c r="G419" s="40">
        <v>13.2</v>
      </c>
    </row>
    <row r="420" spans="1:7" ht="18" customHeight="1">
      <c r="A420" s="1"/>
      <c r="B420" s="41" t="s">
        <v>841</v>
      </c>
      <c r="C420" s="38" t="s">
        <v>842</v>
      </c>
      <c r="D420" s="39">
        <v>54.8</v>
      </c>
      <c r="E420" s="39">
        <v>4.720000000000001</v>
      </c>
      <c r="F420" s="39">
        <v>2.64</v>
      </c>
      <c r="G420" s="39">
        <v>4</v>
      </c>
    </row>
    <row r="421" spans="1:7" ht="18" customHeight="1">
      <c r="A421" s="1"/>
      <c r="B421" s="41" t="s">
        <v>843</v>
      </c>
      <c r="C421" s="31" t="s">
        <v>844</v>
      </c>
      <c r="D421" s="39">
        <v>33.6</v>
      </c>
      <c r="E421" s="39">
        <v>3.4</v>
      </c>
      <c r="F421" s="39">
        <v>1.3</v>
      </c>
      <c r="G421" s="40">
        <v>3.8</v>
      </c>
    </row>
    <row r="422" spans="1:7" ht="18" customHeight="1">
      <c r="A422" s="1"/>
      <c r="B422" s="41" t="s">
        <v>845</v>
      </c>
      <c r="C422" s="31" t="s">
        <v>846</v>
      </c>
      <c r="D422" s="40">
        <v>133.6</v>
      </c>
      <c r="E422" s="40">
        <v>11</v>
      </c>
      <c r="F422" s="40">
        <v>9.6</v>
      </c>
      <c r="G422" s="40">
        <v>0.8</v>
      </c>
    </row>
    <row r="423" spans="1:7" ht="18" customHeight="1">
      <c r="A423" s="1"/>
      <c r="B423" s="41" t="s">
        <v>847</v>
      </c>
      <c r="C423" s="31" t="s">
        <v>10</v>
      </c>
      <c r="D423" s="40">
        <v>131.84</v>
      </c>
      <c r="E423" s="40">
        <v>11.04</v>
      </c>
      <c r="F423" s="40">
        <v>5.120000000000001</v>
      </c>
      <c r="G423" s="40">
        <v>10.64</v>
      </c>
    </row>
    <row r="424" spans="1:7" ht="18" customHeight="1">
      <c r="A424" s="1"/>
      <c r="B424" s="41" t="s">
        <v>848</v>
      </c>
      <c r="C424" s="38" t="s">
        <v>849</v>
      </c>
      <c r="D424" s="39">
        <v>66.4</v>
      </c>
      <c r="E424" s="39">
        <v>4.32</v>
      </c>
      <c r="F424" s="39">
        <v>4</v>
      </c>
      <c r="G424" s="39">
        <v>4.4799999999999995</v>
      </c>
    </row>
    <row r="425" spans="1:7" ht="18" customHeight="1">
      <c r="A425" s="1"/>
      <c r="B425" s="41" t="s">
        <v>850</v>
      </c>
      <c r="C425" s="38" t="s">
        <v>33</v>
      </c>
      <c r="D425" s="40">
        <v>64.24</v>
      </c>
      <c r="E425" s="40">
        <v>5.6</v>
      </c>
      <c r="F425" s="40">
        <v>4.5600000000000005</v>
      </c>
      <c r="G425" s="40">
        <v>1.2000000000000002</v>
      </c>
    </row>
    <row r="426" spans="1:7" ht="18" customHeight="1">
      <c r="A426" s="1"/>
      <c r="B426" s="41" t="s">
        <v>851</v>
      </c>
      <c r="C426" s="31" t="s">
        <v>20</v>
      </c>
      <c r="D426" s="40">
        <v>143.2</v>
      </c>
      <c r="E426" s="40">
        <v>0</v>
      </c>
      <c r="F426" s="40">
        <v>8.2</v>
      </c>
      <c r="G426" s="40">
        <v>14.2</v>
      </c>
    </row>
    <row r="427" spans="1:7" ht="18" customHeight="1">
      <c r="A427" s="1"/>
      <c r="B427" s="41" t="s">
        <v>852</v>
      </c>
      <c r="C427" s="31" t="s">
        <v>853</v>
      </c>
      <c r="D427" s="39">
        <v>119.2</v>
      </c>
      <c r="E427" s="39">
        <v>3.44</v>
      </c>
      <c r="F427" s="39">
        <v>7.120000000000001</v>
      </c>
      <c r="G427" s="40">
        <v>11.840000000000002</v>
      </c>
    </row>
    <row r="428" spans="1:7" ht="18" customHeight="1">
      <c r="A428" s="1"/>
      <c r="B428" s="41" t="s">
        <v>153</v>
      </c>
      <c r="C428" s="57" t="s">
        <v>154</v>
      </c>
      <c r="D428" s="39">
        <v>21</v>
      </c>
      <c r="E428" s="39">
        <v>3.9</v>
      </c>
      <c r="F428" s="39">
        <v>0.3</v>
      </c>
      <c r="G428" s="40">
        <v>1.9</v>
      </c>
    </row>
    <row r="429" spans="1:7" ht="18" customHeight="1">
      <c r="A429" s="1"/>
      <c r="B429" s="41" t="s">
        <v>854</v>
      </c>
      <c r="C429" s="41" t="s">
        <v>24</v>
      </c>
      <c r="D429" s="40">
        <v>79</v>
      </c>
      <c r="E429" s="40">
        <v>16.8</v>
      </c>
      <c r="F429" s="40">
        <v>2.34</v>
      </c>
      <c r="G429" s="40">
        <v>2.31</v>
      </c>
    </row>
    <row r="430" spans="1:7" ht="18" customHeight="1">
      <c r="A430" s="1"/>
      <c r="B430" s="41" t="s">
        <v>855</v>
      </c>
      <c r="C430" s="31" t="s">
        <v>56</v>
      </c>
      <c r="D430" s="39">
        <v>118.4</v>
      </c>
      <c r="E430" s="39">
        <v>2.8800000000000003</v>
      </c>
      <c r="F430" s="39">
        <v>6.800000000000001</v>
      </c>
      <c r="G430" s="40">
        <v>12.56</v>
      </c>
    </row>
    <row r="431" spans="1:7" ht="18" customHeight="1">
      <c r="A431" s="1"/>
      <c r="B431" s="41" t="s">
        <v>856</v>
      </c>
      <c r="C431" s="38" t="s">
        <v>857</v>
      </c>
      <c r="D431" s="39">
        <v>82.64</v>
      </c>
      <c r="E431" s="39">
        <v>3.04</v>
      </c>
      <c r="F431" s="39">
        <v>3.44</v>
      </c>
      <c r="G431" s="40">
        <v>5.52</v>
      </c>
    </row>
    <row r="432" spans="1:7" ht="18" customHeight="1">
      <c r="A432" s="1"/>
      <c r="B432" s="41" t="s">
        <v>858</v>
      </c>
      <c r="C432" s="41" t="s">
        <v>859</v>
      </c>
      <c r="D432" s="39">
        <v>142.5</v>
      </c>
      <c r="E432" s="39">
        <v>3.4</v>
      </c>
      <c r="F432" s="39">
        <v>10.7</v>
      </c>
      <c r="G432" s="39">
        <v>9</v>
      </c>
    </row>
    <row r="433" spans="1:7" ht="18" customHeight="1">
      <c r="A433" s="1"/>
      <c r="B433" s="41" t="s">
        <v>860</v>
      </c>
      <c r="C433" s="31" t="s">
        <v>861</v>
      </c>
      <c r="D433" s="39">
        <v>60.400000000000006</v>
      </c>
      <c r="E433" s="39">
        <v>4.5600000000000005</v>
      </c>
      <c r="F433" s="39">
        <v>3.9200000000000004</v>
      </c>
      <c r="G433" s="40">
        <v>3.3600000000000003</v>
      </c>
    </row>
    <row r="434" spans="1:7" ht="18" customHeight="1">
      <c r="A434" s="1"/>
      <c r="B434" s="41" t="s">
        <v>862</v>
      </c>
      <c r="C434" s="31" t="s">
        <v>863</v>
      </c>
      <c r="D434" s="39">
        <v>119.2</v>
      </c>
      <c r="E434" s="39">
        <v>3.44</v>
      </c>
      <c r="F434" s="39">
        <v>7.120000000000001</v>
      </c>
      <c r="G434" s="40">
        <v>11.840000000000002</v>
      </c>
    </row>
    <row r="435" spans="1:7" ht="18" customHeight="1">
      <c r="A435" s="1"/>
      <c r="B435" s="41" t="s">
        <v>864</v>
      </c>
      <c r="C435" s="58" t="s">
        <v>865</v>
      </c>
      <c r="D435" s="39">
        <v>20</v>
      </c>
      <c r="E435" s="39">
        <v>5.3</v>
      </c>
      <c r="F435" s="39">
        <v>0.1</v>
      </c>
      <c r="G435" s="40">
        <v>0.6</v>
      </c>
    </row>
    <row r="436" spans="1:7" ht="18" customHeight="1">
      <c r="A436" s="1"/>
      <c r="B436" s="41" t="s">
        <v>866</v>
      </c>
      <c r="C436" s="58" t="s">
        <v>867</v>
      </c>
      <c r="D436" s="39">
        <v>120.9</v>
      </c>
      <c r="E436" s="39">
        <v>4.7</v>
      </c>
      <c r="F436" s="39">
        <v>6.3</v>
      </c>
      <c r="G436" s="39">
        <v>11.3</v>
      </c>
    </row>
    <row r="437" spans="1:7" ht="18" customHeight="1">
      <c r="A437" s="1"/>
      <c r="B437" s="41" t="s">
        <v>868</v>
      </c>
      <c r="C437" s="38" t="s">
        <v>869</v>
      </c>
      <c r="D437" s="39">
        <v>21</v>
      </c>
      <c r="E437" s="39">
        <v>3.7</v>
      </c>
      <c r="F437" s="39">
        <v>0.2</v>
      </c>
      <c r="G437" s="40">
        <v>1.7</v>
      </c>
    </row>
    <row r="438" spans="1:7" ht="18" customHeight="1">
      <c r="A438" s="1"/>
      <c r="B438" s="41" t="s">
        <v>870</v>
      </c>
      <c r="C438" s="38" t="s">
        <v>871</v>
      </c>
      <c r="D438" s="39">
        <v>268.24</v>
      </c>
      <c r="E438" s="39">
        <v>2.08</v>
      </c>
      <c r="F438" s="39">
        <v>9.28</v>
      </c>
      <c r="G438" s="40">
        <v>11.68</v>
      </c>
    </row>
    <row r="439" spans="1:7" ht="18" customHeight="1">
      <c r="A439" s="1"/>
      <c r="B439" s="41" t="s">
        <v>872</v>
      </c>
      <c r="C439" s="31" t="s">
        <v>873</v>
      </c>
      <c r="D439" s="39">
        <v>119.2</v>
      </c>
      <c r="E439" s="39">
        <v>3.44</v>
      </c>
      <c r="F439" s="39">
        <v>7.120000000000001</v>
      </c>
      <c r="G439" s="40">
        <v>11.840000000000002</v>
      </c>
    </row>
    <row r="440" spans="1:7" ht="18" customHeight="1">
      <c r="A440" s="1"/>
      <c r="B440" s="41" t="s">
        <v>874</v>
      </c>
      <c r="C440" s="59" t="s">
        <v>875</v>
      </c>
      <c r="D440" s="40">
        <v>28</v>
      </c>
      <c r="E440" s="40">
        <v>0.6</v>
      </c>
      <c r="F440" s="40">
        <v>2.1</v>
      </c>
      <c r="G440" s="40">
        <v>1.8</v>
      </c>
    </row>
    <row r="441" spans="1:7" ht="18" customHeight="1">
      <c r="A441" s="1"/>
      <c r="B441" s="58" t="s">
        <v>876</v>
      </c>
      <c r="C441" s="31" t="s">
        <v>56</v>
      </c>
      <c r="D441" s="39">
        <v>118.4</v>
      </c>
      <c r="E441" s="39">
        <v>2.53</v>
      </c>
      <c r="F441" s="39">
        <v>5.97</v>
      </c>
      <c r="G441" s="40">
        <v>10.97</v>
      </c>
    </row>
    <row r="442" spans="1:7" ht="18" customHeight="1">
      <c r="A442" s="1"/>
      <c r="B442" s="41" t="s">
        <v>877</v>
      </c>
      <c r="C442" s="41" t="s">
        <v>878</v>
      </c>
      <c r="D442" s="39">
        <v>54.8</v>
      </c>
      <c r="E442" s="39">
        <v>4.720000000000001</v>
      </c>
      <c r="F442" s="39">
        <v>2.64</v>
      </c>
      <c r="G442" s="39">
        <v>4</v>
      </c>
    </row>
    <row r="443" spans="1:7" ht="18" customHeight="1">
      <c r="A443" s="1"/>
      <c r="B443" s="41" t="s">
        <v>879</v>
      </c>
      <c r="C443" s="41" t="s">
        <v>880</v>
      </c>
      <c r="D443" s="60">
        <v>108.7</v>
      </c>
      <c r="E443" s="60">
        <v>7.4</v>
      </c>
      <c r="F443" s="60">
        <v>5.3</v>
      </c>
      <c r="G443" s="60">
        <v>8.9</v>
      </c>
    </row>
    <row r="444" spans="1:7" ht="18" customHeight="1">
      <c r="A444" s="1"/>
      <c r="B444" s="41" t="s">
        <v>881</v>
      </c>
      <c r="C444" s="31" t="s">
        <v>882</v>
      </c>
      <c r="D444" s="40">
        <v>72.72000000000001</v>
      </c>
      <c r="E444" s="40">
        <v>7.040000000000001</v>
      </c>
      <c r="F444" s="40">
        <v>4.24</v>
      </c>
      <c r="G444" s="40">
        <v>1.1199999999999999</v>
      </c>
    </row>
    <row r="445" spans="1:7" ht="18" customHeight="1">
      <c r="A445" s="1"/>
      <c r="B445" s="31" t="s">
        <v>883</v>
      </c>
      <c r="C445" s="31" t="s">
        <v>884</v>
      </c>
      <c r="D445" s="61">
        <v>89.76</v>
      </c>
      <c r="E445" s="61">
        <v>4.64</v>
      </c>
      <c r="F445" s="61">
        <v>6.4</v>
      </c>
      <c r="G445" s="61">
        <v>4.4799999999999995</v>
      </c>
    </row>
    <row r="446" spans="1:7" ht="18" customHeight="1">
      <c r="A446" s="1"/>
      <c r="B446" s="42" t="s">
        <v>885</v>
      </c>
      <c r="C446" s="42" t="s">
        <v>886</v>
      </c>
      <c r="D446" s="39">
        <v>129</v>
      </c>
      <c r="E446" s="39">
        <v>6.6</v>
      </c>
      <c r="F446" s="39">
        <v>5.4</v>
      </c>
      <c r="G446" s="40">
        <v>13.1</v>
      </c>
    </row>
    <row r="447" spans="1:7" ht="18" customHeight="1">
      <c r="A447" s="1"/>
      <c r="B447" s="42" t="s">
        <v>887</v>
      </c>
      <c r="C447" s="42" t="s">
        <v>888</v>
      </c>
      <c r="D447" s="39">
        <v>100</v>
      </c>
      <c r="E447" s="39">
        <v>6.6</v>
      </c>
      <c r="F447" s="39">
        <v>5.3</v>
      </c>
      <c r="G447" s="40">
        <v>7.2</v>
      </c>
    </row>
    <row r="448" spans="1:7" ht="18" customHeight="1">
      <c r="A448" s="1"/>
      <c r="B448" s="42" t="s">
        <v>889</v>
      </c>
      <c r="C448" s="62" t="s">
        <v>890</v>
      </c>
      <c r="D448" s="40">
        <v>56.1</v>
      </c>
      <c r="E448" s="40">
        <v>10.3</v>
      </c>
      <c r="F448" s="40">
        <v>2.1</v>
      </c>
      <c r="G448" s="40">
        <v>1.3</v>
      </c>
    </row>
    <row r="449" spans="1:7" ht="18" customHeight="1">
      <c r="A449" s="1"/>
      <c r="B449" s="49" t="s">
        <v>891</v>
      </c>
      <c r="C449" s="31" t="s">
        <v>892</v>
      </c>
      <c r="D449" s="39">
        <v>92.7</v>
      </c>
      <c r="E449" s="39">
        <v>1</v>
      </c>
      <c r="F449" s="39">
        <v>3.4</v>
      </c>
      <c r="G449" s="39">
        <v>9.6</v>
      </c>
    </row>
    <row r="450" spans="1:7" ht="18" customHeight="1">
      <c r="A450" s="1"/>
      <c r="B450" s="63" t="s">
        <v>893</v>
      </c>
      <c r="C450" s="64" t="s">
        <v>894</v>
      </c>
      <c r="D450" s="39">
        <v>93.6</v>
      </c>
      <c r="E450" s="39">
        <v>16.48</v>
      </c>
      <c r="F450" s="39">
        <v>2.8</v>
      </c>
      <c r="G450" s="40">
        <v>1.7600000000000002</v>
      </c>
    </row>
    <row r="451" spans="1:7" ht="18" customHeight="1">
      <c r="A451" s="1"/>
      <c r="B451" s="65" t="s">
        <v>895</v>
      </c>
      <c r="C451" s="65" t="s">
        <v>896</v>
      </c>
      <c r="D451" s="66">
        <v>90.4</v>
      </c>
      <c r="E451" s="66">
        <v>2.9600000000000004</v>
      </c>
      <c r="F451" s="66">
        <v>5.6</v>
      </c>
      <c r="G451" s="66">
        <v>7.68</v>
      </c>
    </row>
    <row r="452" spans="1:7" ht="18" customHeight="1">
      <c r="A452" s="1"/>
      <c r="B452" s="67" t="s">
        <v>897</v>
      </c>
      <c r="C452" s="63" t="s">
        <v>898</v>
      </c>
      <c r="D452" s="68">
        <v>21</v>
      </c>
      <c r="E452" s="68">
        <v>1.6</v>
      </c>
      <c r="F452" s="68">
        <v>1.4</v>
      </c>
      <c r="G452" s="68">
        <v>1.5</v>
      </c>
    </row>
    <row r="453" spans="1:7" ht="18" customHeight="1">
      <c r="A453" s="1"/>
      <c r="B453" s="69" t="s">
        <v>899</v>
      </c>
      <c r="C453" s="69" t="s">
        <v>900</v>
      </c>
      <c r="D453" s="39">
        <v>149</v>
      </c>
      <c r="E453" s="39">
        <v>10</v>
      </c>
      <c r="F453" s="39">
        <v>7.6</v>
      </c>
      <c r="G453" s="39">
        <v>9.9</v>
      </c>
    </row>
    <row r="454" spans="1:7" ht="18" customHeight="1">
      <c r="A454" s="1"/>
      <c r="B454" s="42" t="s">
        <v>901</v>
      </c>
      <c r="C454" s="42" t="s">
        <v>112</v>
      </c>
      <c r="D454" s="39">
        <v>84</v>
      </c>
      <c r="E454" s="39">
        <v>0.96</v>
      </c>
      <c r="F454" s="39">
        <v>2.9600000000000004</v>
      </c>
      <c r="G454" s="40">
        <v>13.440000000000001</v>
      </c>
    </row>
    <row r="455" spans="1:7" ht="18" customHeight="1">
      <c r="A455" s="1"/>
      <c r="B455" s="31" t="s">
        <v>902</v>
      </c>
      <c r="C455" s="69" t="s">
        <v>903</v>
      </c>
      <c r="D455" s="70">
        <v>221.60000000000002</v>
      </c>
      <c r="E455" s="70">
        <v>14</v>
      </c>
      <c r="F455" s="70">
        <v>14.080000000000002</v>
      </c>
      <c r="G455" s="70">
        <v>9.28</v>
      </c>
    </row>
    <row r="456" spans="1:7" ht="18" customHeight="1">
      <c r="A456" s="1"/>
      <c r="B456" s="71" t="s">
        <v>904</v>
      </c>
      <c r="C456" s="71" t="s">
        <v>905</v>
      </c>
      <c r="D456" s="72">
        <v>72.3</v>
      </c>
      <c r="E456" s="72">
        <v>2.8</v>
      </c>
      <c r="F456" s="72">
        <v>4.5</v>
      </c>
      <c r="G456" s="72">
        <v>5.5</v>
      </c>
    </row>
    <row r="457" spans="1:7" ht="18" customHeight="1">
      <c r="A457" s="1"/>
      <c r="B457" s="71" t="s">
        <v>906</v>
      </c>
      <c r="C457" s="71" t="s">
        <v>907</v>
      </c>
      <c r="D457" s="73">
        <v>38.400000000000006</v>
      </c>
      <c r="E457" s="73">
        <v>5.6</v>
      </c>
      <c r="F457" s="73">
        <v>1.6800000000000002</v>
      </c>
      <c r="G457" s="73">
        <v>1.2000000000000002</v>
      </c>
    </row>
    <row r="458" spans="1:7" ht="18" customHeight="1">
      <c r="A458" s="1"/>
      <c r="B458" s="71" t="s">
        <v>908</v>
      </c>
      <c r="C458" s="71" t="s">
        <v>909</v>
      </c>
      <c r="D458" s="73">
        <v>82.64</v>
      </c>
      <c r="E458" s="73">
        <v>3.04</v>
      </c>
      <c r="F458" s="73">
        <v>3.44</v>
      </c>
      <c r="G458" s="25">
        <v>5.52</v>
      </c>
    </row>
    <row r="459" spans="1:7" ht="18" customHeight="1">
      <c r="A459" s="1"/>
      <c r="B459" s="71" t="s">
        <v>910</v>
      </c>
      <c r="C459" s="71" t="s">
        <v>911</v>
      </c>
      <c r="D459" s="25">
        <v>29.28</v>
      </c>
      <c r="E459" s="25">
        <v>3.04</v>
      </c>
      <c r="F459" s="25">
        <v>1.2800000000000002</v>
      </c>
      <c r="G459" s="25">
        <v>2.2399999999999998</v>
      </c>
    </row>
    <row r="460" spans="1:7" ht="18" customHeight="1">
      <c r="A460" s="1"/>
      <c r="B460" s="74" t="s">
        <v>912</v>
      </c>
      <c r="C460" s="74" t="s">
        <v>913</v>
      </c>
      <c r="D460" s="25">
        <v>79.9</v>
      </c>
      <c r="E460" s="25">
        <v>2.9</v>
      </c>
      <c r="F460" s="25">
        <v>3</v>
      </c>
      <c r="G460" s="25">
        <v>10.9</v>
      </c>
    </row>
    <row r="461" spans="1:7" ht="18" customHeight="1">
      <c r="A461" s="1"/>
      <c r="B461" s="71" t="s">
        <v>914</v>
      </c>
      <c r="C461" s="71" t="s">
        <v>915</v>
      </c>
      <c r="D461" s="25">
        <v>96.72000000000001</v>
      </c>
      <c r="E461" s="25">
        <v>6.93</v>
      </c>
      <c r="F461" s="25">
        <v>4.79</v>
      </c>
      <c r="G461" s="25">
        <v>7.39</v>
      </c>
    </row>
    <row r="462" spans="1:7" ht="18" customHeight="1">
      <c r="A462" s="1"/>
      <c r="B462" s="71" t="s">
        <v>916</v>
      </c>
      <c r="C462" s="71" t="s">
        <v>917</v>
      </c>
      <c r="D462" s="25">
        <v>20</v>
      </c>
      <c r="E462" s="25">
        <v>4</v>
      </c>
      <c r="F462" s="25">
        <v>0.3</v>
      </c>
      <c r="G462" s="25">
        <v>0.4</v>
      </c>
    </row>
    <row r="463" spans="1:7" ht="18" customHeight="1">
      <c r="A463" s="1"/>
      <c r="B463" s="71" t="s">
        <v>135</v>
      </c>
      <c r="C463" s="71" t="s">
        <v>136</v>
      </c>
      <c r="D463" s="25">
        <v>32.2</v>
      </c>
      <c r="E463" s="25">
        <v>1.9</v>
      </c>
      <c r="F463" s="25">
        <v>2.6</v>
      </c>
      <c r="G463" s="25">
        <v>1</v>
      </c>
    </row>
    <row r="464" spans="1:7" ht="18" customHeight="1">
      <c r="A464" s="1"/>
      <c r="B464" s="71" t="s">
        <v>918</v>
      </c>
      <c r="C464" s="62" t="s">
        <v>69</v>
      </c>
      <c r="D464" s="73">
        <v>79.2</v>
      </c>
      <c r="E464" s="73">
        <v>2.5600000000000005</v>
      </c>
      <c r="F464" s="73">
        <v>3.71</v>
      </c>
      <c r="G464" s="25">
        <v>5.44</v>
      </c>
    </row>
    <row r="465" spans="1:7" ht="18" customHeight="1">
      <c r="A465" s="1"/>
      <c r="B465" s="71" t="s">
        <v>919</v>
      </c>
      <c r="C465" s="62" t="s">
        <v>920</v>
      </c>
      <c r="D465" s="25">
        <v>69.6</v>
      </c>
      <c r="E465" s="25">
        <v>3.9</v>
      </c>
      <c r="F465" s="25">
        <v>3.4</v>
      </c>
      <c r="G465" s="25">
        <v>6.3</v>
      </c>
    </row>
    <row r="466" spans="1:7" ht="18" customHeight="1">
      <c r="A466" s="1"/>
      <c r="B466" s="71" t="s">
        <v>921</v>
      </c>
      <c r="C466" s="62" t="s">
        <v>922</v>
      </c>
      <c r="D466" s="73">
        <v>73.60000000000001</v>
      </c>
      <c r="E466" s="73">
        <v>5.6</v>
      </c>
      <c r="F466" s="73">
        <v>2.72</v>
      </c>
      <c r="G466" s="25">
        <v>7.68</v>
      </c>
    </row>
    <row r="467" spans="1:7" ht="18" customHeight="1">
      <c r="A467" s="1"/>
      <c r="B467" s="74" t="s">
        <v>923</v>
      </c>
      <c r="C467" s="74" t="s">
        <v>924</v>
      </c>
      <c r="D467" s="73">
        <v>119.2</v>
      </c>
      <c r="E467" s="73">
        <v>3.44</v>
      </c>
      <c r="F467" s="73">
        <v>7.120000000000001</v>
      </c>
      <c r="G467" s="25">
        <v>11.840000000000002</v>
      </c>
    </row>
    <row r="468" spans="1:7" ht="18" customHeight="1">
      <c r="A468" s="1"/>
      <c r="B468" s="71" t="s">
        <v>925</v>
      </c>
      <c r="C468" s="62" t="s">
        <v>926</v>
      </c>
      <c r="D468" s="25">
        <v>15.8</v>
      </c>
      <c r="E468" s="25">
        <v>3.1</v>
      </c>
      <c r="F468" s="25">
        <v>0.1</v>
      </c>
      <c r="G468" s="25">
        <v>0.9</v>
      </c>
    </row>
    <row r="469" spans="1:7" ht="18" customHeight="1">
      <c r="A469" s="1"/>
      <c r="B469" s="71" t="s">
        <v>927</v>
      </c>
      <c r="C469" s="75" t="s">
        <v>928</v>
      </c>
      <c r="D469" s="73">
        <v>70.7</v>
      </c>
      <c r="E469" s="73">
        <v>3.7</v>
      </c>
      <c r="F469" s="73">
        <v>3.3</v>
      </c>
      <c r="G469" s="25">
        <v>6.9</v>
      </c>
    </row>
    <row r="470" spans="1:7" ht="18" customHeight="1">
      <c r="A470" s="1"/>
      <c r="B470" s="71" t="s">
        <v>929</v>
      </c>
      <c r="C470" s="62" t="s">
        <v>880</v>
      </c>
      <c r="D470" s="60">
        <v>108.7</v>
      </c>
      <c r="E470" s="60">
        <v>7.4</v>
      </c>
      <c r="F470" s="60">
        <v>5.3</v>
      </c>
      <c r="G470" s="60">
        <v>8.9</v>
      </c>
    </row>
    <row r="471" spans="1:7" ht="18" customHeight="1">
      <c r="A471" s="1"/>
      <c r="B471" s="71" t="s">
        <v>930</v>
      </c>
      <c r="C471" s="71" t="s">
        <v>931</v>
      </c>
      <c r="D471" s="73">
        <v>37</v>
      </c>
      <c r="E471" s="76">
        <v>1.8</v>
      </c>
      <c r="F471" s="76">
        <v>2.7</v>
      </c>
      <c r="G471" s="25">
        <v>1.9</v>
      </c>
    </row>
    <row r="472" spans="1:7" ht="18" customHeight="1">
      <c r="A472" s="1"/>
      <c r="B472" s="71" t="s">
        <v>932</v>
      </c>
      <c r="C472" s="62" t="s">
        <v>933</v>
      </c>
      <c r="D472" s="73">
        <v>37</v>
      </c>
      <c r="E472" s="76">
        <v>1.8</v>
      </c>
      <c r="F472" s="76">
        <v>2.7</v>
      </c>
      <c r="G472" s="25">
        <v>1.9</v>
      </c>
    </row>
    <row r="473" spans="1:7" ht="18" customHeight="1">
      <c r="A473" s="1"/>
      <c r="B473" s="71" t="s">
        <v>934</v>
      </c>
      <c r="C473" s="71" t="s">
        <v>20</v>
      </c>
      <c r="D473" s="25">
        <v>193.92</v>
      </c>
      <c r="E473" s="25">
        <v>11.2</v>
      </c>
      <c r="F473" s="25">
        <v>7.36</v>
      </c>
      <c r="G473" s="25">
        <v>10.08</v>
      </c>
    </row>
    <row r="474" spans="1:7" ht="18" customHeight="1">
      <c r="A474" s="1"/>
      <c r="B474" s="71" t="s">
        <v>935</v>
      </c>
      <c r="C474" s="71" t="s">
        <v>936</v>
      </c>
      <c r="D474" s="73">
        <v>100</v>
      </c>
      <c r="E474" s="73">
        <v>6.6</v>
      </c>
      <c r="F474" s="73">
        <v>5.3</v>
      </c>
      <c r="G474" s="25">
        <v>7.2</v>
      </c>
    </row>
    <row r="475" spans="1:7" ht="18" customHeight="1">
      <c r="A475" s="1"/>
      <c r="B475" s="71" t="s">
        <v>937</v>
      </c>
      <c r="C475" s="62" t="s">
        <v>143</v>
      </c>
      <c r="D475" s="73">
        <v>124.80000000000001</v>
      </c>
      <c r="E475" s="73">
        <v>7.28</v>
      </c>
      <c r="F475" s="73">
        <v>5.2</v>
      </c>
      <c r="G475" s="73">
        <v>12.64</v>
      </c>
    </row>
    <row r="476" spans="1:7" ht="18" customHeight="1">
      <c r="A476" s="1"/>
      <c r="B476" s="71" t="s">
        <v>144</v>
      </c>
      <c r="C476" s="62" t="s">
        <v>145</v>
      </c>
      <c r="D476" s="73">
        <v>47.92</v>
      </c>
      <c r="E476" s="73">
        <v>5.120000000000001</v>
      </c>
      <c r="F476" s="73">
        <v>1.52</v>
      </c>
      <c r="G476" s="25">
        <v>4.4</v>
      </c>
    </row>
    <row r="477" spans="1:7" ht="18" customHeight="1">
      <c r="A477" s="1"/>
      <c r="B477" s="71" t="s">
        <v>938</v>
      </c>
      <c r="C477" s="62" t="s">
        <v>939</v>
      </c>
      <c r="D477" s="25">
        <v>56.1</v>
      </c>
      <c r="E477" s="25">
        <v>10.3</v>
      </c>
      <c r="F477" s="25">
        <v>2.1</v>
      </c>
      <c r="G477" s="25">
        <v>1.3</v>
      </c>
    </row>
    <row r="478" spans="1:7" ht="18" customHeight="1">
      <c r="A478" s="1"/>
      <c r="B478" s="71" t="s">
        <v>97</v>
      </c>
      <c r="C478" s="71" t="s">
        <v>940</v>
      </c>
      <c r="D478" s="73">
        <v>113.2</v>
      </c>
      <c r="E478" s="73">
        <v>7.8</v>
      </c>
      <c r="F478" s="73">
        <v>5.8</v>
      </c>
      <c r="G478" s="73">
        <v>9.8</v>
      </c>
    </row>
    <row r="479" spans="1:7" ht="18" customHeight="1">
      <c r="A479" s="1"/>
      <c r="B479" s="71" t="s">
        <v>941</v>
      </c>
      <c r="C479" s="71" t="s">
        <v>294</v>
      </c>
      <c r="D479" s="77">
        <v>114.56</v>
      </c>
      <c r="E479" s="77">
        <v>1.92</v>
      </c>
      <c r="F479" s="77">
        <v>6.16</v>
      </c>
      <c r="G479" s="77">
        <v>12.880000000000003</v>
      </c>
    </row>
    <row r="480" spans="1:7" ht="18" customHeight="1">
      <c r="A480" s="1"/>
      <c r="B480" s="71" t="s">
        <v>942</v>
      </c>
      <c r="C480" s="71" t="s">
        <v>907</v>
      </c>
      <c r="D480" s="73">
        <v>18</v>
      </c>
      <c r="E480" s="73">
        <v>0.9</v>
      </c>
      <c r="F480" s="73">
        <v>1</v>
      </c>
      <c r="G480" s="73">
        <v>1.3</v>
      </c>
    </row>
    <row r="481" spans="1:7" ht="18" customHeight="1">
      <c r="A481" s="1"/>
      <c r="B481" s="71" t="s">
        <v>943</v>
      </c>
      <c r="C481" s="71" t="s">
        <v>944</v>
      </c>
      <c r="D481" s="25">
        <v>15.8</v>
      </c>
      <c r="E481" s="25">
        <v>3.1</v>
      </c>
      <c r="F481" s="25">
        <v>0.1</v>
      </c>
      <c r="G481" s="25">
        <v>0.9</v>
      </c>
    </row>
    <row r="482" spans="1:7" ht="18" customHeight="1">
      <c r="A482" s="1"/>
      <c r="B482" s="71" t="s">
        <v>945</v>
      </c>
      <c r="C482" s="71" t="s">
        <v>946</v>
      </c>
      <c r="D482" s="73">
        <v>100</v>
      </c>
      <c r="E482" s="73">
        <v>6.6</v>
      </c>
      <c r="F482" s="73">
        <v>5.3</v>
      </c>
      <c r="G482" s="25">
        <v>7.2</v>
      </c>
    </row>
    <row r="483" spans="1:7" ht="18" customHeight="1">
      <c r="A483" s="1"/>
      <c r="B483" s="71" t="s">
        <v>947</v>
      </c>
      <c r="C483" s="71" t="s">
        <v>112</v>
      </c>
      <c r="D483" s="6">
        <v>174.32000000000002</v>
      </c>
      <c r="E483" s="6">
        <v>7.840000000000001</v>
      </c>
      <c r="F483" s="6">
        <v>10.240000000000002</v>
      </c>
      <c r="G483" s="4">
        <v>13.2</v>
      </c>
    </row>
    <row r="484" spans="1:7" ht="18" customHeight="1">
      <c r="A484" s="1"/>
      <c r="B484" s="78" t="s">
        <v>83</v>
      </c>
      <c r="C484" s="79" t="s">
        <v>84</v>
      </c>
      <c r="D484" s="80">
        <v>97.92000000000002</v>
      </c>
      <c r="E484" s="80">
        <v>7.28</v>
      </c>
      <c r="F484" s="80">
        <v>6.4</v>
      </c>
      <c r="G484" s="80">
        <v>3.9200000000000004</v>
      </c>
    </row>
    <row r="485" spans="1:7" ht="18" customHeight="1">
      <c r="A485" s="1"/>
      <c r="B485" s="78" t="s">
        <v>948</v>
      </c>
      <c r="C485" s="81" t="s">
        <v>949</v>
      </c>
      <c r="D485" s="82">
        <v>22.7</v>
      </c>
      <c r="E485" s="80">
        <v>6</v>
      </c>
      <c r="F485" s="80">
        <v>0.1</v>
      </c>
      <c r="G485" s="80">
        <v>0.7</v>
      </c>
    </row>
    <row r="486" spans="1:7" ht="18" customHeight="1">
      <c r="A486" s="1"/>
      <c r="B486" s="83" t="s">
        <v>950</v>
      </c>
      <c r="C486" s="83" t="s">
        <v>951</v>
      </c>
      <c r="D486" s="76">
        <v>38</v>
      </c>
      <c r="E486" s="76">
        <v>3.6</v>
      </c>
      <c r="F486" s="76">
        <v>2</v>
      </c>
      <c r="G486" s="76">
        <v>1</v>
      </c>
    </row>
    <row r="487" spans="1:7" ht="18" customHeight="1">
      <c r="A487" s="1"/>
      <c r="B487" s="18" t="s">
        <v>952</v>
      </c>
      <c r="C487" s="18" t="s">
        <v>953</v>
      </c>
      <c r="D487" s="76">
        <v>72</v>
      </c>
      <c r="E487" s="76">
        <v>6.56</v>
      </c>
      <c r="F487" s="76">
        <v>4</v>
      </c>
      <c r="G487" s="76">
        <v>3.9200000000000004</v>
      </c>
    </row>
    <row r="488" spans="1:7" ht="18" customHeight="1">
      <c r="A488" s="1"/>
      <c r="B488" s="18" t="s">
        <v>954</v>
      </c>
      <c r="C488" s="18" t="s">
        <v>955</v>
      </c>
      <c r="D488" s="6">
        <v>25.4</v>
      </c>
      <c r="E488" s="6">
        <v>0.6</v>
      </c>
      <c r="F488" s="6">
        <v>2</v>
      </c>
      <c r="G488" s="4">
        <v>1.5</v>
      </c>
    </row>
    <row r="489" spans="1:7" ht="18" customHeight="1">
      <c r="A489" s="1"/>
      <c r="B489" s="71" t="s">
        <v>956</v>
      </c>
      <c r="C489" s="71" t="s">
        <v>20</v>
      </c>
      <c r="D489" s="40">
        <v>143.2</v>
      </c>
      <c r="E489" s="40">
        <v>0</v>
      </c>
      <c r="F489" s="40">
        <v>8.2</v>
      </c>
      <c r="G489" s="40">
        <v>14.2</v>
      </c>
    </row>
    <row r="490" spans="1:7" ht="18" customHeight="1">
      <c r="A490" s="1"/>
      <c r="B490" s="71" t="s">
        <v>151</v>
      </c>
      <c r="C490" s="71" t="s">
        <v>957</v>
      </c>
      <c r="D490" s="73">
        <v>54.8</v>
      </c>
      <c r="E490" s="73">
        <v>4.720000000000001</v>
      </c>
      <c r="F490" s="73">
        <v>2.64</v>
      </c>
      <c r="G490" s="73">
        <v>4</v>
      </c>
    </row>
    <row r="491" spans="2:7" ht="18" customHeight="1">
      <c r="B491" s="5"/>
      <c r="C491" s="25"/>
      <c r="D491" s="25"/>
      <c r="E491" s="25"/>
      <c r="F491" s="25"/>
      <c r="G491" s="25"/>
    </row>
    <row r="492" spans="2:7" ht="18" customHeight="1">
      <c r="B492" s="71" t="s">
        <v>13</v>
      </c>
      <c r="C492" s="71" t="s">
        <v>958</v>
      </c>
      <c r="D492" s="25">
        <v>32.2</v>
      </c>
      <c r="E492" s="25">
        <v>1.9</v>
      </c>
      <c r="F492" s="25">
        <v>2.6</v>
      </c>
      <c r="G492" s="25">
        <v>1</v>
      </c>
    </row>
    <row r="493" spans="2:7" ht="18" customHeight="1">
      <c r="B493" s="71" t="s">
        <v>613</v>
      </c>
      <c r="C493" s="71" t="s">
        <v>704</v>
      </c>
      <c r="D493" s="73">
        <v>25.4</v>
      </c>
      <c r="E493" s="73">
        <v>0.6</v>
      </c>
      <c r="F493" s="73">
        <v>2</v>
      </c>
      <c r="G493" s="25">
        <v>1.5</v>
      </c>
    </row>
    <row r="494" spans="2:7" ht="18" customHeight="1">
      <c r="B494" s="71" t="s">
        <v>17</v>
      </c>
      <c r="C494" s="84"/>
      <c r="D494" s="25">
        <v>140.8</v>
      </c>
      <c r="E494" s="25">
        <v>31.44</v>
      </c>
      <c r="F494" s="25">
        <v>0</v>
      </c>
      <c r="G494" s="25">
        <v>3.12</v>
      </c>
    </row>
    <row r="495" spans="2:7" ht="18" customHeight="1">
      <c r="B495" s="71" t="s">
        <v>959</v>
      </c>
      <c r="C495" s="71" t="s">
        <v>143</v>
      </c>
      <c r="D495" s="25">
        <v>124.80000000000001</v>
      </c>
      <c r="E495" s="25">
        <v>5.28</v>
      </c>
      <c r="F495" s="25">
        <v>6.08</v>
      </c>
      <c r="G495" s="25">
        <v>12.8</v>
      </c>
    </row>
    <row r="496" spans="2:7" ht="18" customHeight="1">
      <c r="B496" s="71" t="s">
        <v>535</v>
      </c>
      <c r="C496" s="71" t="s">
        <v>536</v>
      </c>
      <c r="D496" s="85">
        <v>66.4</v>
      </c>
      <c r="E496" s="85">
        <v>4.32</v>
      </c>
      <c r="F496" s="85">
        <v>4</v>
      </c>
      <c r="G496" s="85">
        <v>4.4799999999999995</v>
      </c>
    </row>
    <row r="497" spans="2:7" ht="18" customHeight="1">
      <c r="B497" s="71" t="s">
        <v>312</v>
      </c>
      <c r="C497" s="71" t="s">
        <v>960</v>
      </c>
      <c r="D497" s="73">
        <v>124.8</v>
      </c>
      <c r="E497" s="73">
        <v>16.8</v>
      </c>
      <c r="F497" s="73">
        <v>5.3</v>
      </c>
      <c r="G497" s="25">
        <v>3.4</v>
      </c>
    </row>
    <row r="498" spans="2:7" ht="18" customHeight="1">
      <c r="B498" s="71" t="s">
        <v>15</v>
      </c>
      <c r="C498" s="71" t="s">
        <v>657</v>
      </c>
      <c r="D498" s="25">
        <v>14.2</v>
      </c>
      <c r="E498" s="25">
        <v>0.7</v>
      </c>
      <c r="F498" s="25">
        <v>0.8</v>
      </c>
      <c r="G498" s="25">
        <v>1.2</v>
      </c>
    </row>
    <row r="499" spans="2:7" ht="18" customHeight="1">
      <c r="B499" s="71" t="s">
        <v>17</v>
      </c>
      <c r="C499" s="84"/>
      <c r="D499" s="25">
        <v>140.8</v>
      </c>
      <c r="E499" s="25">
        <v>31.44</v>
      </c>
      <c r="F499" s="25">
        <v>0</v>
      </c>
      <c r="G499" s="25">
        <v>3.12</v>
      </c>
    </row>
    <row r="500" spans="2:7" ht="18" customHeight="1">
      <c r="B500" s="71" t="s">
        <v>221</v>
      </c>
      <c r="C500" s="71" t="s">
        <v>38</v>
      </c>
      <c r="D500" s="73">
        <v>133.52</v>
      </c>
      <c r="E500" s="73">
        <v>1.92</v>
      </c>
      <c r="F500" s="73">
        <v>7.36</v>
      </c>
      <c r="G500" s="25">
        <v>15.12</v>
      </c>
    </row>
    <row r="501" spans="2:7" ht="18" customHeight="1">
      <c r="B501" s="74" t="s">
        <v>159</v>
      </c>
      <c r="C501" s="74" t="s">
        <v>961</v>
      </c>
      <c r="D501" s="73">
        <v>130.4</v>
      </c>
      <c r="E501" s="73">
        <v>9.68</v>
      </c>
      <c r="F501" s="73">
        <v>4.24</v>
      </c>
      <c r="G501" s="25">
        <v>9.68</v>
      </c>
    </row>
    <row r="502" spans="2:7" ht="18" customHeight="1">
      <c r="B502" s="74" t="s">
        <v>962</v>
      </c>
      <c r="C502" s="74" t="s">
        <v>93</v>
      </c>
      <c r="D502" s="73">
        <v>34.4</v>
      </c>
      <c r="E502" s="73">
        <v>3.12</v>
      </c>
      <c r="F502" s="73">
        <v>2.16</v>
      </c>
      <c r="G502" s="25">
        <v>1.84</v>
      </c>
    </row>
    <row r="503" spans="2:7" ht="18" customHeight="1">
      <c r="B503" s="71" t="s">
        <v>52</v>
      </c>
      <c r="C503" s="71" t="s">
        <v>963</v>
      </c>
      <c r="D503" s="73">
        <v>39.4</v>
      </c>
      <c r="E503" s="73">
        <v>6.2</v>
      </c>
      <c r="F503" s="73">
        <v>1.5</v>
      </c>
      <c r="G503" s="25">
        <v>1.5</v>
      </c>
    </row>
    <row r="504" spans="2:7" ht="18" customHeight="1">
      <c r="B504" s="71" t="s">
        <v>272</v>
      </c>
      <c r="C504" s="71" t="s">
        <v>67</v>
      </c>
      <c r="D504" s="77">
        <v>207.2</v>
      </c>
      <c r="E504" s="77">
        <v>8.32</v>
      </c>
      <c r="F504" s="77">
        <v>8.48</v>
      </c>
      <c r="G504" s="86">
        <v>10.16</v>
      </c>
    </row>
    <row r="505" spans="2:7" ht="18" customHeight="1">
      <c r="B505" s="71" t="s">
        <v>964</v>
      </c>
      <c r="C505" s="71" t="s">
        <v>965</v>
      </c>
      <c r="D505" s="85">
        <v>157.76</v>
      </c>
      <c r="E505" s="85">
        <v>3.44</v>
      </c>
      <c r="F505" s="85">
        <v>7.36</v>
      </c>
      <c r="G505" s="85">
        <v>7.76</v>
      </c>
    </row>
    <row r="506" spans="2:7" ht="18" customHeight="1">
      <c r="B506" s="71" t="s">
        <v>404</v>
      </c>
      <c r="C506" s="71" t="s">
        <v>966</v>
      </c>
      <c r="D506" s="25">
        <v>67.76</v>
      </c>
      <c r="E506" s="25">
        <v>6.24</v>
      </c>
      <c r="F506" s="25">
        <v>3.84</v>
      </c>
      <c r="G506" s="25">
        <v>3.2</v>
      </c>
    </row>
    <row r="507" spans="2:7" ht="18" customHeight="1">
      <c r="B507" s="71" t="s">
        <v>34</v>
      </c>
      <c r="C507" s="71" t="s">
        <v>967</v>
      </c>
      <c r="D507" s="25">
        <v>18.7</v>
      </c>
      <c r="E507" s="25">
        <v>2.4</v>
      </c>
      <c r="F507" s="25">
        <v>0.2</v>
      </c>
      <c r="G507" s="25">
        <v>2.5</v>
      </c>
    </row>
    <row r="508" spans="2:7" ht="18" customHeight="1">
      <c r="B508" s="71" t="s">
        <v>17</v>
      </c>
      <c r="C508" s="84"/>
      <c r="D508" s="25">
        <v>140.8</v>
      </c>
      <c r="E508" s="25">
        <v>31.44</v>
      </c>
      <c r="F508" s="25">
        <v>0</v>
      </c>
      <c r="G508" s="25">
        <v>3.12</v>
      </c>
    </row>
    <row r="509" spans="2:7" ht="18" customHeight="1">
      <c r="B509" s="71" t="s">
        <v>937</v>
      </c>
      <c r="C509" s="71" t="s">
        <v>143</v>
      </c>
      <c r="D509" s="85">
        <v>124.80000000000001</v>
      </c>
      <c r="E509" s="85">
        <v>7.28</v>
      </c>
      <c r="F509" s="85">
        <v>5.2</v>
      </c>
      <c r="G509" s="85">
        <v>12.64</v>
      </c>
    </row>
    <row r="510" spans="2:7" ht="18" customHeight="1">
      <c r="B510" s="71" t="s">
        <v>553</v>
      </c>
      <c r="C510" s="71" t="s">
        <v>256</v>
      </c>
      <c r="D510" s="73">
        <v>143.20000000000002</v>
      </c>
      <c r="E510" s="73">
        <v>0</v>
      </c>
      <c r="F510" s="73">
        <v>8.08</v>
      </c>
      <c r="G510" s="25">
        <v>14.240000000000002</v>
      </c>
    </row>
    <row r="511" spans="2:7" ht="18" customHeight="1">
      <c r="B511" s="71" t="s">
        <v>70</v>
      </c>
      <c r="C511" s="71" t="s">
        <v>71</v>
      </c>
      <c r="D511" s="86">
        <v>32.2</v>
      </c>
      <c r="E511" s="86">
        <v>1.9</v>
      </c>
      <c r="F511" s="86">
        <v>2.6</v>
      </c>
      <c r="G511" s="86">
        <v>1</v>
      </c>
    </row>
    <row r="512" spans="2:7" ht="18" customHeight="1">
      <c r="B512" s="71" t="s">
        <v>130</v>
      </c>
      <c r="C512" s="71" t="s">
        <v>658</v>
      </c>
      <c r="D512" s="87">
        <v>37</v>
      </c>
      <c r="E512" s="88">
        <v>1.8</v>
      </c>
      <c r="F512" s="88">
        <v>2.7</v>
      </c>
      <c r="G512" s="89">
        <v>1.9</v>
      </c>
    </row>
    <row r="513" spans="2:7" ht="18" customHeight="1">
      <c r="B513" s="71" t="s">
        <v>17</v>
      </c>
      <c r="C513" s="84"/>
      <c r="D513" s="25">
        <v>140.8</v>
      </c>
      <c r="E513" s="25">
        <v>31.44</v>
      </c>
      <c r="F513" s="25">
        <v>0</v>
      </c>
      <c r="G513" s="25">
        <v>3.12</v>
      </c>
    </row>
    <row r="514" spans="2:7" ht="18" customHeight="1">
      <c r="B514" s="71" t="s">
        <v>46</v>
      </c>
      <c r="C514" s="71" t="s">
        <v>47</v>
      </c>
      <c r="D514" s="77">
        <v>194.4</v>
      </c>
      <c r="E514" s="77">
        <v>10.7</v>
      </c>
      <c r="F514" s="77">
        <v>8.1</v>
      </c>
      <c r="G514" s="86">
        <v>10.8</v>
      </c>
    </row>
    <row r="515" spans="2:7" ht="18" customHeight="1">
      <c r="B515" s="71" t="s">
        <v>968</v>
      </c>
      <c r="C515" s="71" t="s">
        <v>969</v>
      </c>
      <c r="D515" s="73">
        <v>105.36</v>
      </c>
      <c r="E515" s="73">
        <v>3.44</v>
      </c>
      <c r="F515" s="73">
        <v>7.440000000000001</v>
      </c>
      <c r="G515" s="25">
        <v>6.64</v>
      </c>
    </row>
    <row r="516" spans="2:7" ht="18" customHeight="1">
      <c r="B516" s="71" t="s">
        <v>970</v>
      </c>
      <c r="C516" s="71" t="s">
        <v>93</v>
      </c>
      <c r="D516" s="73">
        <v>34.4</v>
      </c>
      <c r="E516" s="73">
        <v>3.12</v>
      </c>
      <c r="F516" s="73">
        <v>2.16</v>
      </c>
      <c r="G516" s="25">
        <v>1.84</v>
      </c>
    </row>
    <row r="517" spans="2:7" ht="18" customHeight="1">
      <c r="B517" s="90" t="s">
        <v>971</v>
      </c>
      <c r="C517" s="71" t="s">
        <v>972</v>
      </c>
      <c r="D517" s="25">
        <v>14.2</v>
      </c>
      <c r="E517" s="25">
        <v>0.7</v>
      </c>
      <c r="F517" s="25">
        <v>0.8</v>
      </c>
      <c r="G517" s="25">
        <v>1.2</v>
      </c>
    </row>
    <row r="518" spans="2:7" ht="18" customHeight="1">
      <c r="B518" s="71" t="s">
        <v>17</v>
      </c>
      <c r="C518" s="84"/>
      <c r="D518" s="25">
        <v>140.8</v>
      </c>
      <c r="E518" s="25">
        <v>31.44</v>
      </c>
      <c r="F518" s="25">
        <v>0</v>
      </c>
      <c r="G518" s="25">
        <v>3.12</v>
      </c>
    </row>
    <row r="519" spans="2:7" ht="18" customHeight="1">
      <c r="B519" s="71" t="s">
        <v>82</v>
      </c>
      <c r="C519" s="71" t="s">
        <v>20</v>
      </c>
      <c r="D519" s="73">
        <v>186.2</v>
      </c>
      <c r="E519" s="73">
        <v>4</v>
      </c>
      <c r="F519" s="73">
        <v>6.56</v>
      </c>
      <c r="G519" s="25">
        <v>5.68</v>
      </c>
    </row>
    <row r="520" spans="2:7" ht="18" customHeight="1">
      <c r="B520" s="71" t="s">
        <v>21</v>
      </c>
      <c r="C520" s="71" t="s">
        <v>22</v>
      </c>
      <c r="D520" s="25">
        <v>59.9</v>
      </c>
      <c r="E520" s="25">
        <v>2.2</v>
      </c>
      <c r="F520" s="25">
        <v>4.2</v>
      </c>
      <c r="G520" s="25">
        <v>3.4</v>
      </c>
    </row>
    <row r="521" spans="2:7" ht="18" customHeight="1">
      <c r="B521" s="91" t="s">
        <v>973</v>
      </c>
      <c r="C521" s="91" t="s">
        <v>302</v>
      </c>
      <c r="D521" s="92">
        <v>18</v>
      </c>
      <c r="E521" s="92">
        <v>0.9</v>
      </c>
      <c r="F521" s="92">
        <v>1</v>
      </c>
      <c r="G521" s="92">
        <v>1.3</v>
      </c>
    </row>
    <row r="522" spans="2:7" ht="18" customHeight="1">
      <c r="B522" s="71" t="s">
        <v>974</v>
      </c>
      <c r="C522" s="71" t="s">
        <v>975</v>
      </c>
      <c r="D522" s="73">
        <v>41.7</v>
      </c>
      <c r="E522" s="73">
        <v>1.2</v>
      </c>
      <c r="F522" s="73">
        <v>2.9</v>
      </c>
      <c r="G522" s="73">
        <v>3</v>
      </c>
    </row>
    <row r="523" spans="2:7" ht="18" customHeight="1">
      <c r="B523" s="71" t="s">
        <v>17</v>
      </c>
      <c r="C523" s="84"/>
      <c r="D523" s="25">
        <v>140.8</v>
      </c>
      <c r="E523" s="25">
        <v>31.44</v>
      </c>
      <c r="F523" s="25">
        <v>0</v>
      </c>
      <c r="G523" s="25">
        <v>3.12</v>
      </c>
    </row>
    <row r="524" spans="2:7" ht="18" customHeight="1">
      <c r="B524" s="91" t="s">
        <v>55</v>
      </c>
      <c r="C524" s="91" t="s">
        <v>56</v>
      </c>
      <c r="D524" s="93">
        <v>100.46</v>
      </c>
      <c r="E524" s="93">
        <v>1.26</v>
      </c>
      <c r="F524" s="93">
        <v>4.5</v>
      </c>
      <c r="G524" s="94">
        <v>13.22</v>
      </c>
    </row>
    <row r="525" spans="2:7" ht="18" customHeight="1">
      <c r="B525" s="90" t="s">
        <v>976</v>
      </c>
      <c r="C525" s="71" t="s">
        <v>977</v>
      </c>
      <c r="D525" s="73">
        <v>119.2</v>
      </c>
      <c r="E525" s="73">
        <v>3.44</v>
      </c>
      <c r="F525" s="73">
        <v>7.120000000000001</v>
      </c>
      <c r="G525" s="25">
        <v>11.840000000000002</v>
      </c>
    </row>
    <row r="526" spans="2:7" ht="18" customHeight="1">
      <c r="B526" s="71" t="s">
        <v>307</v>
      </c>
      <c r="C526" s="71" t="s">
        <v>978</v>
      </c>
      <c r="D526" s="73">
        <v>49.6</v>
      </c>
      <c r="E526" s="73">
        <v>2.4</v>
      </c>
      <c r="F526" s="73">
        <v>3.2</v>
      </c>
      <c r="G526" s="25">
        <v>3.6</v>
      </c>
    </row>
    <row r="527" spans="2:7" ht="18" customHeight="1">
      <c r="B527" s="71" t="s">
        <v>979</v>
      </c>
      <c r="C527" s="71" t="s">
        <v>657</v>
      </c>
      <c r="D527" s="25">
        <v>14.2</v>
      </c>
      <c r="E527" s="25">
        <v>0.7</v>
      </c>
      <c r="F527" s="25">
        <v>0.8</v>
      </c>
      <c r="G527" s="25">
        <v>1.2</v>
      </c>
    </row>
    <row r="528" spans="2:7" ht="18" customHeight="1">
      <c r="B528" s="71" t="s">
        <v>82</v>
      </c>
      <c r="C528" s="71" t="s">
        <v>980</v>
      </c>
      <c r="D528" s="73">
        <v>186.2</v>
      </c>
      <c r="E528" s="73">
        <v>4</v>
      </c>
      <c r="F528" s="73">
        <v>6.56</v>
      </c>
      <c r="G528" s="25">
        <v>5.68</v>
      </c>
    </row>
    <row r="529" spans="2:7" ht="18" customHeight="1">
      <c r="B529" s="71" t="s">
        <v>21</v>
      </c>
      <c r="C529" s="71" t="s">
        <v>22</v>
      </c>
      <c r="D529" s="25">
        <v>59.9</v>
      </c>
      <c r="E529" s="25">
        <v>2.2</v>
      </c>
      <c r="F529" s="25">
        <v>4.2</v>
      </c>
      <c r="G529" s="25">
        <v>3.4</v>
      </c>
    </row>
    <row r="530" spans="2:7" ht="18" customHeight="1">
      <c r="B530" s="71" t="s">
        <v>135</v>
      </c>
      <c r="C530" s="71" t="s">
        <v>136</v>
      </c>
      <c r="D530" s="25">
        <v>32.2</v>
      </c>
      <c r="E530" s="25">
        <v>1.9</v>
      </c>
      <c r="F530" s="25">
        <v>2.6</v>
      </c>
      <c r="G530" s="25">
        <v>1</v>
      </c>
    </row>
    <row r="531" spans="2:7" ht="18" customHeight="1">
      <c r="B531" s="71" t="s">
        <v>85</v>
      </c>
      <c r="C531" s="71" t="s">
        <v>981</v>
      </c>
      <c r="D531" s="25">
        <v>20</v>
      </c>
      <c r="E531" s="25">
        <v>4</v>
      </c>
      <c r="F531" s="25">
        <v>0.3</v>
      </c>
      <c r="G531" s="25">
        <v>0.4</v>
      </c>
    </row>
    <row r="532" spans="2:7" ht="18" customHeight="1">
      <c r="B532" s="71" t="s">
        <v>17</v>
      </c>
      <c r="C532" s="84"/>
      <c r="D532" s="25">
        <v>140.8</v>
      </c>
      <c r="E532" s="25">
        <v>31.44</v>
      </c>
      <c r="F532" s="25">
        <v>0</v>
      </c>
      <c r="G532" s="25">
        <v>3.12</v>
      </c>
    </row>
    <row r="533" spans="2:7" ht="18" customHeight="1">
      <c r="B533" s="91" t="s">
        <v>840</v>
      </c>
      <c r="C533" s="91" t="s">
        <v>220</v>
      </c>
      <c r="D533" s="93">
        <v>174.32000000000002</v>
      </c>
      <c r="E533" s="93">
        <v>7.840000000000001</v>
      </c>
      <c r="F533" s="93">
        <v>10.240000000000002</v>
      </c>
      <c r="G533" s="94">
        <v>13.2</v>
      </c>
    </row>
    <row r="534" spans="2:7" ht="18" customHeight="1">
      <c r="B534" s="71" t="s">
        <v>887</v>
      </c>
      <c r="C534" s="71" t="s">
        <v>982</v>
      </c>
      <c r="D534" s="73">
        <v>119.2</v>
      </c>
      <c r="E534" s="73">
        <v>3.44</v>
      </c>
      <c r="F534" s="73">
        <v>7.120000000000001</v>
      </c>
      <c r="G534" s="25">
        <v>11.840000000000002</v>
      </c>
    </row>
    <row r="535" spans="2:7" ht="18" customHeight="1">
      <c r="B535" s="71" t="s">
        <v>983</v>
      </c>
      <c r="C535" s="71" t="s">
        <v>129</v>
      </c>
      <c r="D535" s="25">
        <v>40.2</v>
      </c>
      <c r="E535" s="25">
        <v>2.9</v>
      </c>
      <c r="F535" s="25">
        <v>2.3</v>
      </c>
      <c r="G535" s="25">
        <v>1.1</v>
      </c>
    </row>
    <row r="536" spans="2:7" ht="18" customHeight="1">
      <c r="B536" s="71" t="s">
        <v>979</v>
      </c>
      <c r="C536" s="71" t="s">
        <v>657</v>
      </c>
      <c r="D536" s="25">
        <v>14.2</v>
      </c>
      <c r="E536" s="25">
        <v>0.7</v>
      </c>
      <c r="F536" s="25">
        <v>0.8</v>
      </c>
      <c r="G536" s="25">
        <v>1.2</v>
      </c>
    </row>
    <row r="537" spans="2:7" ht="18" customHeight="1">
      <c r="B537" s="71" t="s">
        <v>17</v>
      </c>
      <c r="C537" s="84"/>
      <c r="D537" s="25">
        <v>140.8</v>
      </c>
      <c r="E537" s="25">
        <v>31.44</v>
      </c>
      <c r="F537" s="25">
        <v>0</v>
      </c>
      <c r="G537" s="25">
        <v>3.12</v>
      </c>
    </row>
    <row r="538" spans="2:7" ht="18" customHeight="1">
      <c r="B538" s="71" t="s">
        <v>66</v>
      </c>
      <c r="C538" s="71" t="s">
        <v>67</v>
      </c>
      <c r="D538" s="73">
        <v>133.92000000000002</v>
      </c>
      <c r="E538" s="73">
        <v>3.68</v>
      </c>
      <c r="F538" s="73">
        <v>6.64</v>
      </c>
      <c r="G538" s="25">
        <v>13.680000000000001</v>
      </c>
    </row>
    <row r="539" spans="2:7" ht="18" customHeight="1">
      <c r="B539" s="71" t="s">
        <v>984</v>
      </c>
      <c r="C539" s="71" t="s">
        <v>909</v>
      </c>
      <c r="D539" s="85">
        <v>54.8</v>
      </c>
      <c r="E539" s="85">
        <v>4.720000000000001</v>
      </c>
      <c r="F539" s="85">
        <v>2.64</v>
      </c>
      <c r="G539" s="85">
        <v>4</v>
      </c>
    </row>
    <row r="540" spans="2:7" ht="18" customHeight="1">
      <c r="B540" s="71" t="s">
        <v>317</v>
      </c>
      <c r="C540" s="71" t="s">
        <v>985</v>
      </c>
      <c r="D540" s="73">
        <v>57.5</v>
      </c>
      <c r="E540" s="73">
        <v>10.6</v>
      </c>
      <c r="F540" s="73">
        <v>1.4</v>
      </c>
      <c r="G540" s="25">
        <v>1.4</v>
      </c>
    </row>
    <row r="541" spans="2:7" ht="18" customHeight="1">
      <c r="B541" s="71" t="s">
        <v>986</v>
      </c>
      <c r="C541" s="71" t="s">
        <v>987</v>
      </c>
      <c r="D541" s="25">
        <v>18.7</v>
      </c>
      <c r="E541" s="25">
        <v>2.4</v>
      </c>
      <c r="F541" s="25">
        <v>0.2</v>
      </c>
      <c r="G541" s="25">
        <v>2.5</v>
      </c>
    </row>
    <row r="542" spans="2:7" ht="18" customHeight="1">
      <c r="B542" s="71" t="s">
        <v>17</v>
      </c>
      <c r="C542" s="84"/>
      <c r="D542" s="25">
        <v>140.8</v>
      </c>
      <c r="E542" s="25">
        <v>31.44</v>
      </c>
      <c r="F542" s="25">
        <v>0</v>
      </c>
      <c r="G542" s="25">
        <v>3.12</v>
      </c>
    </row>
    <row r="543" spans="2:7" ht="18" customHeight="1">
      <c r="B543" s="71" t="s">
        <v>988</v>
      </c>
      <c r="C543" s="71" t="s">
        <v>143</v>
      </c>
      <c r="D543" s="85">
        <v>124.80000000000001</v>
      </c>
      <c r="E543" s="85">
        <v>7.28</v>
      </c>
      <c r="F543" s="85">
        <v>5.2</v>
      </c>
      <c r="G543" s="85">
        <v>12.64</v>
      </c>
    </row>
    <row r="544" spans="2:7" ht="18" customHeight="1">
      <c r="B544" s="71" t="s">
        <v>118</v>
      </c>
      <c r="C544" s="71" t="s">
        <v>989</v>
      </c>
      <c r="D544" s="73">
        <v>119.2</v>
      </c>
      <c r="E544" s="73">
        <v>3.44</v>
      </c>
      <c r="F544" s="73">
        <v>7.120000000000001</v>
      </c>
      <c r="G544" s="25">
        <v>11.840000000000002</v>
      </c>
    </row>
    <row r="545" spans="2:7" ht="18" customHeight="1">
      <c r="B545" s="71" t="s">
        <v>70</v>
      </c>
      <c r="C545" s="71" t="s">
        <v>71</v>
      </c>
      <c r="D545" s="25">
        <v>32.2</v>
      </c>
      <c r="E545" s="25">
        <v>1.9</v>
      </c>
      <c r="F545" s="25">
        <v>2.6</v>
      </c>
      <c r="G545" s="25">
        <v>1</v>
      </c>
    </row>
    <row r="546" spans="2:7" ht="18" customHeight="1">
      <c r="B546" s="71" t="s">
        <v>72</v>
      </c>
      <c r="C546" s="71" t="s">
        <v>990</v>
      </c>
      <c r="D546" s="25">
        <v>27.2</v>
      </c>
      <c r="E546" s="25">
        <v>1.1</v>
      </c>
      <c r="F546" s="25">
        <v>1.2</v>
      </c>
      <c r="G546" s="25">
        <v>3.1</v>
      </c>
    </row>
    <row r="547" spans="2:7" ht="18" customHeight="1">
      <c r="B547" s="71" t="s">
        <v>17</v>
      </c>
      <c r="C547" s="84"/>
      <c r="D547" s="25">
        <v>140.8</v>
      </c>
      <c r="E547" s="25">
        <v>31.44</v>
      </c>
      <c r="F547" s="25">
        <v>0</v>
      </c>
      <c r="G547" s="25">
        <v>3.12</v>
      </c>
    </row>
    <row r="548" spans="2:7" ht="18" customHeight="1">
      <c r="B548" s="71" t="s">
        <v>991</v>
      </c>
      <c r="C548" s="71" t="s">
        <v>992</v>
      </c>
      <c r="D548" s="95">
        <v>68.64</v>
      </c>
      <c r="E548" s="85">
        <v>4.4799999999999995</v>
      </c>
      <c r="F548" s="85">
        <v>3.68</v>
      </c>
      <c r="G548" s="85">
        <v>5.2</v>
      </c>
    </row>
    <row r="549" spans="2:7" ht="18" customHeight="1">
      <c r="B549" s="71" t="s">
        <v>103</v>
      </c>
      <c r="C549" s="71" t="s">
        <v>993</v>
      </c>
      <c r="D549" s="73">
        <v>176</v>
      </c>
      <c r="E549" s="73">
        <v>1.04</v>
      </c>
      <c r="F549" s="73">
        <v>8.08</v>
      </c>
      <c r="G549" s="25">
        <v>10.08</v>
      </c>
    </row>
    <row r="550" spans="2:7" ht="18" customHeight="1">
      <c r="B550" s="91" t="s">
        <v>297</v>
      </c>
      <c r="C550" s="91" t="s">
        <v>394</v>
      </c>
      <c r="D550" s="96">
        <v>133.6</v>
      </c>
      <c r="E550" s="93">
        <v>11.04</v>
      </c>
      <c r="F550" s="93">
        <v>9.600000000000001</v>
      </c>
      <c r="G550" s="94">
        <v>0.8</v>
      </c>
    </row>
    <row r="551" spans="2:7" ht="18" customHeight="1">
      <c r="B551" s="71" t="s">
        <v>165</v>
      </c>
      <c r="C551" s="71" t="s">
        <v>994</v>
      </c>
      <c r="D551" s="25">
        <v>20</v>
      </c>
      <c r="E551" s="25">
        <v>4</v>
      </c>
      <c r="F551" s="25">
        <v>0.3</v>
      </c>
      <c r="G551" s="25">
        <v>0.4</v>
      </c>
    </row>
    <row r="552" spans="2:7" ht="18" customHeight="1">
      <c r="B552" s="90" t="s">
        <v>200</v>
      </c>
      <c r="C552" s="71" t="s">
        <v>201</v>
      </c>
      <c r="D552" s="25">
        <v>183.2</v>
      </c>
      <c r="E552" s="25">
        <v>2.4</v>
      </c>
      <c r="F552" s="25">
        <v>13</v>
      </c>
      <c r="G552" s="25">
        <v>6.7</v>
      </c>
    </row>
    <row r="553" spans="2:7" ht="18" customHeight="1">
      <c r="B553" s="71" t="s">
        <v>48</v>
      </c>
      <c r="C553" s="71" t="s">
        <v>995</v>
      </c>
      <c r="D553" s="73">
        <v>119.2</v>
      </c>
      <c r="E553" s="73">
        <v>3.44</v>
      </c>
      <c r="F553" s="73">
        <v>7.120000000000001</v>
      </c>
      <c r="G553" s="25">
        <v>11.840000000000002</v>
      </c>
    </row>
    <row r="554" spans="2:7" ht="18" customHeight="1">
      <c r="B554" s="71" t="s">
        <v>996</v>
      </c>
      <c r="C554" s="71" t="s">
        <v>997</v>
      </c>
      <c r="D554" s="73">
        <v>103.4</v>
      </c>
      <c r="E554" s="73">
        <v>6.2</v>
      </c>
      <c r="F554" s="73">
        <v>7</v>
      </c>
      <c r="G554" s="25">
        <v>4.4</v>
      </c>
    </row>
    <row r="555" spans="2:7" ht="18" customHeight="1">
      <c r="B555" s="71" t="s">
        <v>130</v>
      </c>
      <c r="C555" s="84" t="s">
        <v>658</v>
      </c>
      <c r="D555" s="97">
        <v>37</v>
      </c>
      <c r="E555" s="98">
        <v>1.8</v>
      </c>
      <c r="F555" s="98">
        <v>2.7</v>
      </c>
      <c r="G555" s="99">
        <v>1.9</v>
      </c>
    </row>
    <row r="556" spans="2:7" ht="18" customHeight="1">
      <c r="B556" s="71" t="s">
        <v>17</v>
      </c>
      <c r="C556" s="84"/>
      <c r="D556" s="25">
        <v>140.8</v>
      </c>
      <c r="E556" s="25">
        <v>31.44</v>
      </c>
      <c r="F556" s="25">
        <v>0</v>
      </c>
      <c r="G556" s="25">
        <v>3.12</v>
      </c>
    </row>
    <row r="557" spans="2:7" ht="18" customHeight="1">
      <c r="B557" s="71" t="s">
        <v>287</v>
      </c>
      <c r="C557" s="71" t="s">
        <v>10</v>
      </c>
      <c r="D557" s="25">
        <v>131.84</v>
      </c>
      <c r="E557" s="25">
        <v>11.04</v>
      </c>
      <c r="F557" s="25">
        <v>5.120000000000001</v>
      </c>
      <c r="G557" s="25">
        <v>10.64</v>
      </c>
    </row>
    <row r="558" spans="2:7" ht="18" customHeight="1">
      <c r="B558" s="71" t="s">
        <v>118</v>
      </c>
      <c r="C558" s="71" t="s">
        <v>502</v>
      </c>
      <c r="D558" s="73">
        <v>119.2</v>
      </c>
      <c r="E558" s="73">
        <v>3.44</v>
      </c>
      <c r="F558" s="73">
        <v>7.120000000000001</v>
      </c>
      <c r="G558" s="25">
        <v>11.840000000000002</v>
      </c>
    </row>
    <row r="559" spans="2:7" ht="18" customHeight="1">
      <c r="B559" s="71" t="s">
        <v>998</v>
      </c>
      <c r="C559" s="71" t="s">
        <v>136</v>
      </c>
      <c r="D559" s="25">
        <v>32.2</v>
      </c>
      <c r="E559" s="25">
        <v>1.9</v>
      </c>
      <c r="F559" s="25">
        <v>2.6</v>
      </c>
      <c r="G559" s="25">
        <v>1</v>
      </c>
    </row>
    <row r="560" spans="2:7" ht="18" customHeight="1">
      <c r="B560" s="71" t="s">
        <v>999</v>
      </c>
      <c r="C560" s="71" t="s">
        <v>1000</v>
      </c>
      <c r="D560" s="25">
        <v>20</v>
      </c>
      <c r="E560" s="25">
        <v>4</v>
      </c>
      <c r="F560" s="25">
        <v>0.3</v>
      </c>
      <c r="G560" s="25">
        <v>0.4</v>
      </c>
    </row>
    <row r="561" spans="2:7" ht="18" customHeight="1">
      <c r="B561" s="71" t="s">
        <v>17</v>
      </c>
      <c r="C561" s="84"/>
      <c r="D561" s="25">
        <v>140.8</v>
      </c>
      <c r="E561" s="25">
        <v>31.44</v>
      </c>
      <c r="F561" s="25">
        <v>0</v>
      </c>
      <c r="G561" s="25">
        <v>3.12</v>
      </c>
    </row>
    <row r="562" spans="2:7" ht="18" customHeight="1">
      <c r="B562" s="100" t="s">
        <v>1001</v>
      </c>
      <c r="C562" s="101" t="s">
        <v>1002</v>
      </c>
      <c r="D562" s="102">
        <v>101.52000000000001</v>
      </c>
      <c r="E562" s="102">
        <v>1.7600000000000002</v>
      </c>
      <c r="F562" s="102">
        <v>6.88</v>
      </c>
      <c r="G562" s="102">
        <v>8.16</v>
      </c>
    </row>
    <row r="563" spans="2:7" ht="18" customHeight="1">
      <c r="B563" s="100" t="s">
        <v>1003</v>
      </c>
      <c r="C563" s="101" t="s">
        <v>1004</v>
      </c>
      <c r="D563" s="4">
        <v>54.4</v>
      </c>
      <c r="E563" s="4">
        <v>4.7</v>
      </c>
      <c r="F563" s="4">
        <v>2.6</v>
      </c>
      <c r="G563" s="4">
        <v>4</v>
      </c>
    </row>
    <row r="564" spans="2:7" ht="18" customHeight="1">
      <c r="B564" s="100" t="s">
        <v>1005</v>
      </c>
      <c r="C564" s="103" t="s">
        <v>20</v>
      </c>
      <c r="D564" s="102">
        <v>193.76</v>
      </c>
      <c r="E564" s="102">
        <v>11.2</v>
      </c>
      <c r="F564" s="102">
        <v>9.76</v>
      </c>
      <c r="G564" s="102">
        <v>10.08</v>
      </c>
    </row>
    <row r="565" spans="2:7" ht="18" customHeight="1">
      <c r="B565" s="100" t="s">
        <v>1006</v>
      </c>
      <c r="C565" s="101" t="s">
        <v>47</v>
      </c>
      <c r="D565" s="4">
        <v>183.2</v>
      </c>
      <c r="E565" s="4">
        <v>2.4</v>
      </c>
      <c r="F565" s="4">
        <v>13</v>
      </c>
      <c r="G565" s="4">
        <v>6.7</v>
      </c>
    </row>
    <row r="566" spans="2:7" ht="18" customHeight="1">
      <c r="B566" s="100" t="s">
        <v>1007</v>
      </c>
      <c r="C566" s="101" t="s">
        <v>1008</v>
      </c>
      <c r="D566" s="4">
        <v>59.9</v>
      </c>
      <c r="E566" s="4">
        <v>2.2</v>
      </c>
      <c r="F566" s="4">
        <v>4.2</v>
      </c>
      <c r="G566" s="4">
        <v>3.4</v>
      </c>
    </row>
    <row r="567" spans="2:7" ht="18" customHeight="1">
      <c r="B567" s="104" t="s">
        <v>1009</v>
      </c>
      <c r="C567" s="101" t="s">
        <v>121</v>
      </c>
      <c r="D567" s="4">
        <v>110.56</v>
      </c>
      <c r="E567" s="4">
        <v>5.6</v>
      </c>
      <c r="F567" s="4">
        <v>8.64</v>
      </c>
      <c r="G567" s="4">
        <v>4.08</v>
      </c>
    </row>
    <row r="568" spans="2:7" ht="18" customHeight="1">
      <c r="B568" s="100" t="s">
        <v>1010</v>
      </c>
      <c r="C568" s="101" t="s">
        <v>1011</v>
      </c>
      <c r="D568" s="6">
        <v>26.5</v>
      </c>
      <c r="E568" s="6">
        <v>3.9</v>
      </c>
      <c r="F568" s="6">
        <v>0.6</v>
      </c>
      <c r="G568" s="6">
        <v>1.5</v>
      </c>
    </row>
    <row r="569" spans="2:7" ht="18" customHeight="1">
      <c r="B569" s="100" t="s">
        <v>1012</v>
      </c>
      <c r="C569" s="101" t="s">
        <v>1013</v>
      </c>
      <c r="D569" s="39">
        <v>75.5</v>
      </c>
      <c r="E569" s="39">
        <v>5.7</v>
      </c>
      <c r="F569" s="39">
        <v>4.9</v>
      </c>
      <c r="G569" s="40">
        <v>4.2</v>
      </c>
    </row>
    <row r="570" spans="2:7" ht="18" customHeight="1">
      <c r="B570" s="100" t="s">
        <v>1014</v>
      </c>
      <c r="C570" s="75" t="s">
        <v>1015</v>
      </c>
      <c r="D570" s="4">
        <v>15.8</v>
      </c>
      <c r="E570" s="4">
        <v>3.1</v>
      </c>
      <c r="F570" s="4">
        <v>0.1</v>
      </c>
      <c r="G570" s="4">
        <v>0.9</v>
      </c>
    </row>
    <row r="571" spans="2:7" ht="18" customHeight="1">
      <c r="B571" s="100" t="s">
        <v>1016</v>
      </c>
      <c r="C571" s="75" t="s">
        <v>1017</v>
      </c>
      <c r="D571" s="105">
        <v>92.7</v>
      </c>
      <c r="E571" s="105">
        <v>1</v>
      </c>
      <c r="F571" s="105">
        <v>3.4</v>
      </c>
      <c r="G571" s="105">
        <v>9.6</v>
      </c>
    </row>
    <row r="572" spans="2:7" ht="18" customHeight="1">
      <c r="B572" s="106" t="s">
        <v>1018</v>
      </c>
      <c r="C572" s="101" t="s">
        <v>1019</v>
      </c>
      <c r="D572" s="102">
        <v>113.6</v>
      </c>
      <c r="E572" s="102">
        <v>10.4</v>
      </c>
      <c r="F572" s="102">
        <v>7.28</v>
      </c>
      <c r="G572" s="102">
        <v>3.3600000000000003</v>
      </c>
    </row>
    <row r="573" spans="2:7" ht="18" customHeight="1">
      <c r="B573" s="106" t="s">
        <v>1020</v>
      </c>
      <c r="C573" s="5" t="s">
        <v>1021</v>
      </c>
      <c r="D573" s="102">
        <v>32.5</v>
      </c>
      <c r="E573" s="102">
        <v>3.4</v>
      </c>
      <c r="F573" s="102">
        <v>2.1</v>
      </c>
      <c r="G573" s="102">
        <v>1.7</v>
      </c>
    </row>
    <row r="574" spans="2:7" ht="18" customHeight="1">
      <c r="B574" s="107" t="s">
        <v>1022</v>
      </c>
      <c r="C574" s="108" t="s">
        <v>1023</v>
      </c>
      <c r="D574" s="4">
        <v>18.7</v>
      </c>
      <c r="E574" s="4">
        <v>2.4</v>
      </c>
      <c r="F574" s="4">
        <v>0.2</v>
      </c>
      <c r="G574" s="4">
        <v>2.5</v>
      </c>
    </row>
    <row r="575" spans="2:7" ht="18" customHeight="1">
      <c r="B575" s="71" t="s">
        <v>1024</v>
      </c>
      <c r="C575" s="5" t="s">
        <v>108</v>
      </c>
      <c r="D575" s="73">
        <v>43</v>
      </c>
      <c r="E575" s="73">
        <v>3.9</v>
      </c>
      <c r="F575" s="73">
        <v>2.7</v>
      </c>
      <c r="G575" s="25">
        <v>2.3</v>
      </c>
    </row>
    <row r="576" spans="2:7" ht="18" customHeight="1">
      <c r="B576" s="100" t="s">
        <v>1025</v>
      </c>
      <c r="C576" s="100" t="s">
        <v>1026</v>
      </c>
      <c r="D576" s="102">
        <v>117.36</v>
      </c>
      <c r="E576" s="102">
        <v>10.240000000000002</v>
      </c>
      <c r="F576" s="102">
        <v>3.9200000000000004</v>
      </c>
      <c r="G576" s="102">
        <v>11.520000000000001</v>
      </c>
    </row>
    <row r="577" spans="2:7" ht="18" customHeight="1">
      <c r="B577" s="100" t="s">
        <v>1027</v>
      </c>
      <c r="C577" s="100" t="s">
        <v>20</v>
      </c>
      <c r="D577" s="6">
        <v>183.2</v>
      </c>
      <c r="E577" s="6">
        <v>2.4800000000000004</v>
      </c>
      <c r="F577" s="6">
        <v>8.16</v>
      </c>
      <c r="G577" s="4">
        <v>6.6</v>
      </c>
    </row>
    <row r="578" spans="2:7" ht="18" customHeight="1">
      <c r="B578" s="109" t="s">
        <v>1028</v>
      </c>
      <c r="C578" s="100" t="s">
        <v>1029</v>
      </c>
      <c r="D578" s="102">
        <v>82.16000000000001</v>
      </c>
      <c r="E578" s="102">
        <v>7.36</v>
      </c>
      <c r="F578" s="102">
        <v>4.24</v>
      </c>
      <c r="G578" s="102">
        <v>4.24</v>
      </c>
    </row>
    <row r="579" spans="2:7" ht="18" customHeight="1">
      <c r="B579" s="100" t="s">
        <v>1030</v>
      </c>
      <c r="C579" s="100" t="s">
        <v>1031</v>
      </c>
      <c r="D579" s="110">
        <v>89</v>
      </c>
      <c r="E579" s="110">
        <v>4.54</v>
      </c>
      <c r="F579" s="110">
        <v>3.37</v>
      </c>
      <c r="G579" s="110">
        <v>7.1</v>
      </c>
    </row>
    <row r="580" spans="2:7" ht="18" customHeight="1">
      <c r="B580" s="111" t="s">
        <v>1032</v>
      </c>
      <c r="C580" s="111" t="s">
        <v>117</v>
      </c>
      <c r="D580" s="112">
        <v>131.04000000000002</v>
      </c>
      <c r="E580" s="112">
        <v>7.52</v>
      </c>
      <c r="F580" s="112">
        <v>8.08</v>
      </c>
      <c r="G580" s="113">
        <v>6.720000000000001</v>
      </c>
    </row>
    <row r="581" spans="2:7" ht="18" customHeight="1">
      <c r="B581" s="114" t="s">
        <v>1033</v>
      </c>
      <c r="C581" s="114" t="s">
        <v>1034</v>
      </c>
      <c r="D581" s="112">
        <v>179.2</v>
      </c>
      <c r="E581" s="112">
        <v>12.8</v>
      </c>
      <c r="F581" s="112">
        <v>8.8</v>
      </c>
      <c r="G581" s="112">
        <v>12.96</v>
      </c>
    </row>
    <row r="582" spans="2:7" ht="18" customHeight="1">
      <c r="B582" s="115" t="s">
        <v>1035</v>
      </c>
      <c r="C582" s="115" t="s">
        <v>1036</v>
      </c>
      <c r="D582" s="116">
        <v>26</v>
      </c>
      <c r="E582" s="116">
        <v>1</v>
      </c>
      <c r="F582" s="116">
        <v>1.5</v>
      </c>
      <c r="G582" s="116">
        <v>1.8</v>
      </c>
    </row>
    <row r="583" spans="2:7" ht="18" customHeight="1">
      <c r="B583" s="115" t="s">
        <v>1037</v>
      </c>
      <c r="C583" s="115" t="s">
        <v>1038</v>
      </c>
      <c r="D583" s="4">
        <v>110.56</v>
      </c>
      <c r="E583" s="4">
        <v>5.6</v>
      </c>
      <c r="F583" s="4">
        <v>8.64</v>
      </c>
      <c r="G583" s="4">
        <v>4.08</v>
      </c>
    </row>
    <row r="584" spans="2:7" ht="18" customHeight="1">
      <c r="B584" s="115" t="s">
        <v>1039</v>
      </c>
      <c r="C584" s="115" t="s">
        <v>1040</v>
      </c>
      <c r="D584" s="25">
        <v>22.7</v>
      </c>
      <c r="E584" s="73">
        <v>6</v>
      </c>
      <c r="F584" s="73">
        <v>0.1</v>
      </c>
      <c r="G584" s="73">
        <v>0.7</v>
      </c>
    </row>
    <row r="585" spans="2:7" ht="18" customHeight="1">
      <c r="B585" s="115" t="s">
        <v>59</v>
      </c>
      <c r="C585" s="115" t="s">
        <v>1041</v>
      </c>
      <c r="D585" s="4">
        <v>93.5</v>
      </c>
      <c r="E585" s="4">
        <v>3.7</v>
      </c>
      <c r="F585" s="4">
        <v>5.6</v>
      </c>
      <c r="G585" s="4">
        <v>3.6</v>
      </c>
    </row>
    <row r="586" spans="2:7" ht="18" customHeight="1">
      <c r="B586" s="115" t="s">
        <v>1042</v>
      </c>
      <c r="C586" s="115" t="s">
        <v>1043</v>
      </c>
      <c r="D586" s="117">
        <v>112</v>
      </c>
      <c r="E586" s="117">
        <v>10.48</v>
      </c>
      <c r="F586" s="117">
        <v>5.760000000000001</v>
      </c>
      <c r="G586" s="117">
        <v>7.36</v>
      </c>
    </row>
    <row r="587" spans="2:7" ht="18" customHeight="1">
      <c r="B587" s="115" t="s">
        <v>1044</v>
      </c>
      <c r="C587" s="115" t="s">
        <v>1045</v>
      </c>
      <c r="D587" s="117">
        <v>85.6</v>
      </c>
      <c r="E587" s="117">
        <v>7.2</v>
      </c>
      <c r="F587" s="117">
        <v>4.4</v>
      </c>
      <c r="G587" s="117">
        <v>4.88</v>
      </c>
    </row>
    <row r="588" spans="2:7" ht="18" customHeight="1">
      <c r="B588" s="115" t="s">
        <v>1046</v>
      </c>
      <c r="C588" s="115" t="s">
        <v>1047</v>
      </c>
      <c r="D588" s="105">
        <v>92.7</v>
      </c>
      <c r="E588" s="105">
        <v>1</v>
      </c>
      <c r="F588" s="105">
        <v>3.4</v>
      </c>
      <c r="G588" s="105">
        <v>9.6</v>
      </c>
    </row>
    <row r="589" spans="2:7" ht="18" customHeight="1">
      <c r="B589" s="115" t="s">
        <v>1048</v>
      </c>
      <c r="C589" s="115" t="s">
        <v>1049</v>
      </c>
      <c r="D589" s="85">
        <v>36.24</v>
      </c>
      <c r="E589" s="85">
        <v>2.16</v>
      </c>
      <c r="F589" s="85">
        <v>1.4400000000000002</v>
      </c>
      <c r="G589" s="85">
        <v>4.16</v>
      </c>
    </row>
    <row r="590" spans="2:7" ht="18" customHeight="1">
      <c r="B590" s="108" t="s">
        <v>1050</v>
      </c>
      <c r="C590" s="108" t="s">
        <v>1051</v>
      </c>
      <c r="D590" s="73">
        <v>86.48</v>
      </c>
      <c r="E590" s="73">
        <v>3.3600000000000003</v>
      </c>
      <c r="F590" s="73">
        <v>6.08</v>
      </c>
      <c r="G590" s="25">
        <v>5.2</v>
      </c>
    </row>
    <row r="591" spans="2:7" ht="18" customHeight="1">
      <c r="B591" s="108" t="s">
        <v>1052</v>
      </c>
      <c r="C591" s="108" t="s">
        <v>1053</v>
      </c>
      <c r="D591" s="73">
        <v>89.12</v>
      </c>
      <c r="E591" s="73">
        <v>6.32</v>
      </c>
      <c r="F591" s="73">
        <v>5.28</v>
      </c>
      <c r="G591" s="25">
        <v>4.720000000000001</v>
      </c>
    </row>
    <row r="592" spans="2:7" ht="18" customHeight="1">
      <c r="B592" s="115" t="s">
        <v>1054</v>
      </c>
      <c r="C592" s="115" t="s">
        <v>1055</v>
      </c>
      <c r="D592" s="25">
        <v>26.9</v>
      </c>
      <c r="E592" s="25">
        <v>3.9</v>
      </c>
      <c r="F592" s="25">
        <v>0.6</v>
      </c>
      <c r="G592" s="25">
        <v>1.5</v>
      </c>
    </row>
    <row r="593" spans="2:7" ht="18" customHeight="1">
      <c r="B593" s="115" t="s">
        <v>1056</v>
      </c>
      <c r="C593" s="115" t="s">
        <v>1057</v>
      </c>
      <c r="D593" s="73">
        <v>83.76</v>
      </c>
      <c r="E593" s="73">
        <v>3.84</v>
      </c>
      <c r="F593" s="73">
        <v>5.6</v>
      </c>
      <c r="G593" s="25">
        <v>5.120000000000001</v>
      </c>
    </row>
    <row r="594" spans="2:7" ht="18" customHeight="1">
      <c r="B594" s="115" t="s">
        <v>1058</v>
      </c>
      <c r="C594" s="115" t="s">
        <v>1059</v>
      </c>
      <c r="D594" s="6">
        <v>120.9</v>
      </c>
      <c r="E594" s="6">
        <v>8.7</v>
      </c>
      <c r="F594" s="6">
        <v>6</v>
      </c>
      <c r="G594" s="4">
        <v>9.2</v>
      </c>
    </row>
    <row r="595" spans="2:7" ht="18" customHeight="1">
      <c r="B595" s="115" t="s">
        <v>1060</v>
      </c>
      <c r="C595" s="115" t="s">
        <v>152</v>
      </c>
      <c r="D595" s="73">
        <v>82.64</v>
      </c>
      <c r="E595" s="73">
        <v>3.04</v>
      </c>
      <c r="F595" s="73">
        <v>3.44</v>
      </c>
      <c r="G595" s="25">
        <v>5.52</v>
      </c>
    </row>
    <row r="596" spans="2:7" ht="18" customHeight="1">
      <c r="B596" s="115" t="s">
        <v>1061</v>
      </c>
      <c r="C596" s="115" t="s">
        <v>1062</v>
      </c>
      <c r="D596" s="6">
        <v>120.9</v>
      </c>
      <c r="E596" s="6">
        <v>8.7</v>
      </c>
      <c r="F596" s="6">
        <v>6</v>
      </c>
      <c r="G596" s="4">
        <v>9.2</v>
      </c>
    </row>
    <row r="597" spans="2:7" ht="18" customHeight="1">
      <c r="B597" s="115" t="s">
        <v>1063</v>
      </c>
      <c r="C597" s="115" t="s">
        <v>1064</v>
      </c>
      <c r="D597" s="117">
        <v>96.80000000000001</v>
      </c>
      <c r="E597" s="117">
        <v>7.920000000000001</v>
      </c>
      <c r="F597" s="117">
        <v>2.4000000000000004</v>
      </c>
      <c r="G597" s="117">
        <v>13</v>
      </c>
    </row>
    <row r="598" spans="2:7" ht="18" customHeight="1">
      <c r="B598" s="115" t="s">
        <v>1060</v>
      </c>
      <c r="C598" s="115" t="s">
        <v>152</v>
      </c>
      <c r="D598" s="73">
        <v>82.64</v>
      </c>
      <c r="E598" s="73">
        <v>3.04</v>
      </c>
      <c r="F598" s="73">
        <v>3.44</v>
      </c>
      <c r="G598" s="25">
        <v>5.52</v>
      </c>
    </row>
    <row r="599" spans="2:7" ht="18" customHeight="1">
      <c r="B599" s="118" t="s">
        <v>1065</v>
      </c>
      <c r="C599" s="108" t="s">
        <v>1066</v>
      </c>
      <c r="D599" s="39">
        <v>124</v>
      </c>
      <c r="E599" s="39">
        <v>3.44</v>
      </c>
      <c r="F599" s="39">
        <v>7.120000000000001</v>
      </c>
      <c r="G599" s="40">
        <v>11.840000000000002</v>
      </c>
    </row>
    <row r="600" spans="2:7" ht="18" customHeight="1">
      <c r="B600" s="108" t="s">
        <v>1067</v>
      </c>
      <c r="C600" s="108" t="s">
        <v>1029</v>
      </c>
      <c r="D600" s="82">
        <v>104.08</v>
      </c>
      <c r="E600" s="82">
        <v>9.600000000000001</v>
      </c>
      <c r="F600" s="82">
        <v>2.8800000000000003</v>
      </c>
      <c r="G600" s="82">
        <v>10.16</v>
      </c>
    </row>
    <row r="601" spans="2:7" ht="18" customHeight="1">
      <c r="B601" s="5" t="s">
        <v>1068</v>
      </c>
      <c r="C601" s="108" t="s">
        <v>1069</v>
      </c>
      <c r="D601" s="80">
        <v>74.8</v>
      </c>
      <c r="E601" s="80">
        <v>2.9600000000000004</v>
      </c>
      <c r="F601" s="80">
        <v>5.6</v>
      </c>
      <c r="G601" s="80">
        <v>3.68</v>
      </c>
    </row>
    <row r="602" spans="2:7" ht="18" customHeight="1">
      <c r="B602" s="5" t="s">
        <v>1070</v>
      </c>
      <c r="C602" s="108" t="s">
        <v>1071</v>
      </c>
      <c r="D602" s="119">
        <v>18.7</v>
      </c>
      <c r="E602" s="119">
        <v>2.4</v>
      </c>
      <c r="F602" s="119">
        <v>0.2</v>
      </c>
      <c r="G602" s="119">
        <v>2.5</v>
      </c>
    </row>
    <row r="603" spans="2:7" ht="18" customHeight="1">
      <c r="B603" s="108" t="s">
        <v>1072</v>
      </c>
      <c r="C603" s="108" t="s">
        <v>1073</v>
      </c>
      <c r="D603" s="6">
        <v>103.4</v>
      </c>
      <c r="E603" s="6">
        <v>6.2</v>
      </c>
      <c r="F603" s="6">
        <v>7</v>
      </c>
      <c r="G603" s="4">
        <v>4.4</v>
      </c>
    </row>
    <row r="604" spans="2:7" ht="18" customHeight="1">
      <c r="B604" s="120" t="s">
        <v>1074</v>
      </c>
      <c r="C604" s="108" t="s">
        <v>1075</v>
      </c>
      <c r="D604" s="25">
        <v>20</v>
      </c>
      <c r="E604" s="25">
        <v>4</v>
      </c>
      <c r="F604" s="25">
        <v>0.3</v>
      </c>
      <c r="G604" s="25">
        <v>0.4</v>
      </c>
    </row>
    <row r="605" spans="2:7" ht="18" customHeight="1">
      <c r="B605" s="101" t="s">
        <v>1076</v>
      </c>
      <c r="C605" s="108" t="s">
        <v>1077</v>
      </c>
      <c r="D605" s="117">
        <v>107</v>
      </c>
      <c r="E605" s="117">
        <v>0.5</v>
      </c>
      <c r="F605" s="117">
        <v>2.3</v>
      </c>
      <c r="G605" s="117">
        <v>21.1</v>
      </c>
    </row>
    <row r="606" spans="2:7" ht="18" customHeight="1">
      <c r="B606" s="120" t="s">
        <v>1078</v>
      </c>
      <c r="C606" s="121" t="s">
        <v>1079</v>
      </c>
      <c r="D606" s="117">
        <v>44</v>
      </c>
      <c r="E606" s="117">
        <v>3.8</v>
      </c>
      <c r="F606" s="117">
        <v>1.6</v>
      </c>
      <c r="G606" s="117">
        <v>2.7</v>
      </c>
    </row>
    <row r="607" spans="2:7" ht="18" customHeight="1">
      <c r="B607" s="118" t="s">
        <v>1080</v>
      </c>
      <c r="C607" s="108" t="s">
        <v>117</v>
      </c>
      <c r="D607" s="80">
        <v>131.04000000000002</v>
      </c>
      <c r="E607" s="80">
        <v>7.52</v>
      </c>
      <c r="F607" s="80">
        <v>8.08</v>
      </c>
      <c r="G607" s="82">
        <v>6.720000000000001</v>
      </c>
    </row>
    <row r="608" spans="2:7" ht="18" customHeight="1">
      <c r="B608" s="118" t="s">
        <v>1081</v>
      </c>
      <c r="C608" s="108" t="s">
        <v>117</v>
      </c>
      <c r="D608" s="80">
        <v>131.04000000000002</v>
      </c>
      <c r="E608" s="80">
        <v>7.52</v>
      </c>
      <c r="F608" s="80">
        <v>8.08</v>
      </c>
      <c r="G608" s="82">
        <v>6.720000000000001</v>
      </c>
    </row>
    <row r="609" spans="2:7" ht="18" customHeight="1">
      <c r="B609" s="108" t="s">
        <v>1082</v>
      </c>
      <c r="C609" s="108" t="s">
        <v>1083</v>
      </c>
      <c r="D609" s="4">
        <v>130.8</v>
      </c>
      <c r="E609" s="4">
        <v>1.7</v>
      </c>
      <c r="F609" s="4">
        <v>10</v>
      </c>
      <c r="G609" s="4">
        <v>9.1</v>
      </c>
    </row>
    <row r="610" spans="2:7" ht="18" customHeight="1">
      <c r="B610" s="5" t="s">
        <v>1084</v>
      </c>
      <c r="C610" s="108" t="s">
        <v>76</v>
      </c>
      <c r="D610" s="102">
        <v>79.2</v>
      </c>
      <c r="E610" s="102">
        <v>0</v>
      </c>
      <c r="F610" s="102">
        <v>1.6</v>
      </c>
      <c r="G610" s="102">
        <v>16</v>
      </c>
    </row>
    <row r="611" spans="2:7" ht="18" customHeight="1">
      <c r="B611" s="5" t="s">
        <v>1085</v>
      </c>
      <c r="C611" s="108" t="s">
        <v>76</v>
      </c>
      <c r="D611" s="102">
        <v>79.2</v>
      </c>
      <c r="E611" s="102">
        <v>0</v>
      </c>
      <c r="F611" s="102">
        <v>1.6</v>
      </c>
      <c r="G611" s="102">
        <v>16</v>
      </c>
    </row>
    <row r="612" spans="2:7" ht="18" customHeight="1">
      <c r="B612" s="121" t="s">
        <v>1086</v>
      </c>
      <c r="C612" s="108" t="s">
        <v>1087</v>
      </c>
      <c r="D612" s="6">
        <v>26.5</v>
      </c>
      <c r="E612" s="6">
        <v>3.9</v>
      </c>
      <c r="F612" s="6">
        <v>0.6</v>
      </c>
      <c r="G612" s="6">
        <v>1.5</v>
      </c>
    </row>
    <row r="613" spans="2:7" ht="18" customHeight="1">
      <c r="B613" s="108" t="s">
        <v>1088</v>
      </c>
      <c r="C613" s="108" t="s">
        <v>1089</v>
      </c>
      <c r="D613" s="4">
        <v>68.16000000000001</v>
      </c>
      <c r="E613" s="4">
        <v>4.64</v>
      </c>
      <c r="F613" s="4">
        <v>4</v>
      </c>
      <c r="G613" s="4">
        <v>4.4799999999999995</v>
      </c>
    </row>
    <row r="614" spans="2:7" ht="18" customHeight="1">
      <c r="B614" s="108" t="s">
        <v>1090</v>
      </c>
      <c r="C614" s="108" t="s">
        <v>1091</v>
      </c>
      <c r="D614" s="72">
        <v>72.3</v>
      </c>
      <c r="E614" s="72">
        <v>2.8</v>
      </c>
      <c r="F614" s="72">
        <v>4.5</v>
      </c>
      <c r="G614" s="72">
        <v>5.5</v>
      </c>
    </row>
    <row r="615" spans="2:7" ht="18" customHeight="1">
      <c r="B615" s="108" t="s">
        <v>1092</v>
      </c>
      <c r="C615" s="108" t="s">
        <v>1093</v>
      </c>
      <c r="D615" s="102">
        <v>53.6</v>
      </c>
      <c r="E615" s="102">
        <v>5.04</v>
      </c>
      <c r="F615" s="102">
        <v>2.8800000000000003</v>
      </c>
      <c r="G615" s="102">
        <v>0.8</v>
      </c>
    </row>
    <row r="616" spans="2:7" ht="18" customHeight="1">
      <c r="B616" s="108" t="s">
        <v>1094</v>
      </c>
      <c r="C616" s="108" t="s">
        <v>1095</v>
      </c>
      <c r="D616" s="102">
        <v>11</v>
      </c>
      <c r="E616" s="102">
        <v>1.3</v>
      </c>
      <c r="F616" s="102">
        <v>0.4</v>
      </c>
      <c r="G616" s="102">
        <v>0.4</v>
      </c>
    </row>
    <row r="617" spans="2:7" ht="18" customHeight="1">
      <c r="B617" s="108" t="s">
        <v>1096</v>
      </c>
      <c r="C617" s="108" t="s">
        <v>1097</v>
      </c>
      <c r="D617" s="102">
        <v>78.4</v>
      </c>
      <c r="E617" s="102">
        <v>9.440000000000001</v>
      </c>
      <c r="F617" s="102">
        <v>3.12</v>
      </c>
      <c r="G617" s="102">
        <v>4.08</v>
      </c>
    </row>
    <row r="618" spans="2:7" ht="18" customHeight="1">
      <c r="B618" s="108" t="s">
        <v>1098</v>
      </c>
      <c r="C618" s="108" t="s">
        <v>1099</v>
      </c>
      <c r="D618" s="116">
        <v>26</v>
      </c>
      <c r="E618" s="116">
        <v>1</v>
      </c>
      <c r="F618" s="116">
        <v>1.5</v>
      </c>
      <c r="G618" s="116">
        <v>1.8</v>
      </c>
    </row>
    <row r="619" spans="2:7" ht="18" customHeight="1">
      <c r="B619" s="108" t="s">
        <v>1100</v>
      </c>
      <c r="C619" s="108" t="s">
        <v>1101</v>
      </c>
      <c r="D619" s="82">
        <v>201.2</v>
      </c>
      <c r="E619" s="82">
        <v>4.800000000000001</v>
      </c>
      <c r="F619" s="82">
        <v>7.120000000000001</v>
      </c>
      <c r="G619" s="82">
        <v>11.68</v>
      </c>
    </row>
    <row r="620" spans="2:7" ht="18" customHeight="1">
      <c r="B620" s="108" t="s">
        <v>1102</v>
      </c>
      <c r="C620" s="108" t="s">
        <v>33</v>
      </c>
      <c r="D620" s="80">
        <v>71.04</v>
      </c>
      <c r="E620" s="80">
        <v>5.52</v>
      </c>
      <c r="F620" s="80">
        <v>5.68</v>
      </c>
      <c r="G620" s="82">
        <v>2.5600000000000005</v>
      </c>
    </row>
    <row r="621" spans="2:7" ht="18" customHeight="1">
      <c r="B621" s="108" t="s">
        <v>1103</v>
      </c>
      <c r="C621" s="108" t="s">
        <v>1104</v>
      </c>
      <c r="D621" s="116">
        <v>26</v>
      </c>
      <c r="E621" s="116">
        <v>1</v>
      </c>
      <c r="F621" s="116">
        <v>1.5</v>
      </c>
      <c r="G621" s="116">
        <v>1.8</v>
      </c>
    </row>
    <row r="622" spans="2:7" ht="18" customHeight="1">
      <c r="B622" s="122" t="s">
        <v>111</v>
      </c>
      <c r="C622" s="122" t="s">
        <v>112</v>
      </c>
      <c r="D622" s="39">
        <v>84</v>
      </c>
      <c r="E622" s="39">
        <v>0.96</v>
      </c>
      <c r="F622" s="39">
        <v>2.9600000000000004</v>
      </c>
      <c r="G622" s="40">
        <v>13.440000000000001</v>
      </c>
    </row>
    <row r="623" spans="2:7" ht="18" customHeight="1">
      <c r="B623" s="108" t="s">
        <v>1105</v>
      </c>
      <c r="C623" s="108" t="s">
        <v>1106</v>
      </c>
      <c r="D623" s="25">
        <v>14.2</v>
      </c>
      <c r="E623" s="25">
        <v>0.7</v>
      </c>
      <c r="F623" s="25">
        <v>0.8</v>
      </c>
      <c r="G623" s="25">
        <v>1.2</v>
      </c>
    </row>
    <row r="624" spans="2:7" ht="18" customHeight="1">
      <c r="B624" s="108" t="s">
        <v>1107</v>
      </c>
      <c r="C624" s="108" t="s">
        <v>1108</v>
      </c>
      <c r="D624" s="102">
        <f>0.8*197</f>
        <v>157.60000000000002</v>
      </c>
      <c r="E624" s="102">
        <f>0.8*11.7</f>
        <v>9.36</v>
      </c>
      <c r="F624" s="102">
        <f>0.8*13.5</f>
        <v>10.8</v>
      </c>
      <c r="G624" s="102">
        <f>0.8*9.9</f>
        <v>7.920000000000001</v>
      </c>
    </row>
    <row r="625" spans="2:7" ht="18" customHeight="1">
      <c r="B625" s="108" t="s">
        <v>1109</v>
      </c>
      <c r="C625" s="108" t="s">
        <v>117</v>
      </c>
      <c r="D625" s="102">
        <f>0.8*171</f>
        <v>136.8</v>
      </c>
      <c r="E625" s="102">
        <f>0.8*4.6</f>
        <v>3.6799999999999997</v>
      </c>
      <c r="F625" s="102">
        <f>0.8*10.6</f>
        <v>8.48</v>
      </c>
      <c r="G625" s="102">
        <f>0.8*14.4</f>
        <v>11.520000000000001</v>
      </c>
    </row>
    <row r="626" spans="2:7" ht="18" customHeight="1">
      <c r="B626" s="123" t="s">
        <v>1110</v>
      </c>
      <c r="C626" s="124" t="s">
        <v>1111</v>
      </c>
      <c r="D626" s="11">
        <v>37</v>
      </c>
      <c r="E626" s="125">
        <v>1.8</v>
      </c>
      <c r="F626" s="125">
        <v>2.7</v>
      </c>
      <c r="G626" s="12">
        <v>1.9</v>
      </c>
    </row>
    <row r="627" spans="2:7" ht="18" customHeight="1">
      <c r="B627" s="126" t="s">
        <v>1112</v>
      </c>
      <c r="C627" s="127" t="s">
        <v>1113</v>
      </c>
      <c r="D627" s="128">
        <f>0.8*137</f>
        <v>109.60000000000001</v>
      </c>
      <c r="E627" s="128">
        <f>0.8*4.9</f>
        <v>3.9200000000000004</v>
      </c>
      <c r="F627" s="128">
        <f>0.8*7.2</f>
        <v>5.760000000000001</v>
      </c>
      <c r="G627" s="128">
        <f>0.8*13.5</f>
        <v>10.8</v>
      </c>
    </row>
    <row r="628" spans="2:7" ht="18" customHeight="1">
      <c r="B628" s="129" t="s">
        <v>1114</v>
      </c>
      <c r="C628" s="130" t="s">
        <v>1115</v>
      </c>
      <c r="D628" s="128">
        <f>0.8*154</f>
        <v>123.2</v>
      </c>
      <c r="E628" s="128">
        <f>0.8*20.5</f>
        <v>16.400000000000002</v>
      </c>
      <c r="F628" s="128">
        <f>0.8*5.9</f>
        <v>4.720000000000001</v>
      </c>
      <c r="G628" s="128">
        <f>0.8*4.3</f>
        <v>3.44</v>
      </c>
    </row>
    <row r="629" spans="2:8" ht="18" customHeight="1">
      <c r="B629" s="131" t="s">
        <v>1116</v>
      </c>
      <c r="C629" s="108" t="s">
        <v>47</v>
      </c>
      <c r="D629" s="2">
        <v>183.2</v>
      </c>
      <c r="E629" s="2">
        <v>2.4</v>
      </c>
      <c r="F629" s="2">
        <v>13</v>
      </c>
      <c r="G629" s="2">
        <v>6.7</v>
      </c>
      <c r="H629" s="132"/>
    </row>
    <row r="630" spans="2:7" ht="18" customHeight="1">
      <c r="B630" s="133" t="s">
        <v>1117</v>
      </c>
      <c r="C630" s="5" t="s">
        <v>1118</v>
      </c>
      <c r="D630" s="6">
        <v>37</v>
      </c>
      <c r="E630" s="6">
        <v>1.8</v>
      </c>
      <c r="F630" s="6">
        <v>2.7</v>
      </c>
      <c r="G630" s="4">
        <v>1.9</v>
      </c>
    </row>
    <row r="631" spans="2:7" ht="18" customHeight="1">
      <c r="B631" s="133" t="s">
        <v>1119</v>
      </c>
      <c r="C631" s="108" t="s">
        <v>1120</v>
      </c>
      <c r="D631" s="11">
        <v>37</v>
      </c>
      <c r="E631" s="125">
        <v>1.8</v>
      </c>
      <c r="F631" s="125">
        <v>2.7</v>
      </c>
      <c r="G631" s="12">
        <v>1.9</v>
      </c>
    </row>
    <row r="632" spans="2:7" ht="18" customHeight="1">
      <c r="B632" s="121" t="s">
        <v>1121</v>
      </c>
      <c r="C632" s="108" t="s">
        <v>1122</v>
      </c>
      <c r="D632" s="4">
        <v>98.56</v>
      </c>
      <c r="E632" s="4">
        <v>5.120000000000001</v>
      </c>
      <c r="F632" s="4">
        <v>6.24</v>
      </c>
      <c r="G632" s="4">
        <v>2.2399999999999998</v>
      </c>
    </row>
    <row r="633" spans="2:7" ht="18" customHeight="1">
      <c r="B633" s="5" t="s">
        <v>1123</v>
      </c>
      <c r="C633" s="108" t="s">
        <v>1124</v>
      </c>
      <c r="D633" s="72">
        <v>72.3</v>
      </c>
      <c r="E633" s="72">
        <v>2.8</v>
      </c>
      <c r="F633" s="72">
        <v>4.5</v>
      </c>
      <c r="G633" s="72">
        <v>5.5</v>
      </c>
    </row>
    <row r="634" spans="2:7" ht="18" customHeight="1">
      <c r="B634" s="134" t="s">
        <v>1125</v>
      </c>
      <c r="C634" s="118" t="s">
        <v>1126</v>
      </c>
      <c r="D634" s="11">
        <v>83.76</v>
      </c>
      <c r="E634" s="11">
        <v>3.84</v>
      </c>
      <c r="F634" s="11">
        <v>5.6</v>
      </c>
      <c r="G634" s="12">
        <v>5.120000000000001</v>
      </c>
    </row>
    <row r="635" spans="2:7" ht="18" customHeight="1">
      <c r="B635" s="108" t="s">
        <v>1127</v>
      </c>
      <c r="C635" s="5" t="s">
        <v>1128</v>
      </c>
      <c r="D635" s="12">
        <v>20</v>
      </c>
      <c r="E635" s="12">
        <v>4</v>
      </c>
      <c r="F635" s="12">
        <v>0.3</v>
      </c>
      <c r="G635" s="12">
        <v>0.4</v>
      </c>
    </row>
    <row r="636" spans="2:7" ht="18" customHeight="1">
      <c r="B636" s="134" t="s">
        <v>1129</v>
      </c>
      <c r="C636" s="135" t="s">
        <v>530</v>
      </c>
      <c r="D636" s="128">
        <v>42</v>
      </c>
      <c r="E636" s="128">
        <v>1</v>
      </c>
      <c r="F636" s="128">
        <v>2.6</v>
      </c>
      <c r="G636" s="128">
        <v>3.5</v>
      </c>
    </row>
    <row r="637" spans="2:7" ht="18" customHeight="1">
      <c r="B637" s="5" t="s">
        <v>1130</v>
      </c>
      <c r="C637" s="5" t="s">
        <v>1131</v>
      </c>
      <c r="D637" s="128">
        <v>116</v>
      </c>
      <c r="E637" s="128">
        <v>2.32</v>
      </c>
      <c r="F637" s="128">
        <v>6</v>
      </c>
      <c r="G637" s="128">
        <v>13.28</v>
      </c>
    </row>
    <row r="638" spans="2:7" ht="18" customHeight="1">
      <c r="B638" s="5" t="s">
        <v>1132</v>
      </c>
      <c r="C638" s="5" t="s">
        <v>836</v>
      </c>
      <c r="D638" s="128">
        <v>36</v>
      </c>
      <c r="E638" s="128">
        <v>5.1</v>
      </c>
      <c r="F638" s="128">
        <v>1.5</v>
      </c>
      <c r="G638" s="128">
        <v>1.8</v>
      </c>
    </row>
    <row r="639" spans="2:7" ht="18" customHeight="1">
      <c r="B639" s="118" t="s">
        <v>1133</v>
      </c>
      <c r="C639" s="118" t="s">
        <v>1134</v>
      </c>
      <c r="D639" s="128">
        <v>109.6</v>
      </c>
      <c r="E639" s="128">
        <v>3.76</v>
      </c>
      <c r="F639" s="128">
        <v>6.24</v>
      </c>
      <c r="G639" s="128">
        <v>9.600000000000001</v>
      </c>
    </row>
    <row r="640" spans="2:7" ht="18" customHeight="1">
      <c r="B640" s="108" t="s">
        <v>1135</v>
      </c>
      <c r="C640" s="108" t="s">
        <v>1136</v>
      </c>
      <c r="D640" s="6">
        <v>20.1</v>
      </c>
      <c r="E640" s="6">
        <v>1.1</v>
      </c>
      <c r="F640" s="6">
        <v>0.8</v>
      </c>
      <c r="G640" s="4">
        <v>2</v>
      </c>
    </row>
    <row r="641" spans="2:7" ht="18" customHeight="1">
      <c r="B641" s="136" t="s">
        <v>1137</v>
      </c>
      <c r="C641" s="135" t="s">
        <v>1138</v>
      </c>
      <c r="D641" s="128">
        <f>0.8*263</f>
        <v>210.4</v>
      </c>
      <c r="E641" s="128">
        <f>0.8*22.5</f>
        <v>18</v>
      </c>
      <c r="F641" s="128">
        <f>0.8*16.1</f>
        <v>12.880000000000003</v>
      </c>
      <c r="G641" s="128">
        <f>0.8*7</f>
        <v>5.6000000000000005</v>
      </c>
    </row>
    <row r="642" spans="2:7" ht="18" customHeight="1">
      <c r="B642" s="118" t="s">
        <v>1139</v>
      </c>
      <c r="C642" s="108" t="s">
        <v>1140</v>
      </c>
      <c r="D642" s="128">
        <f>0.8*155</f>
        <v>124</v>
      </c>
      <c r="E642" s="128">
        <f>0.8*4.3</f>
        <v>3.44</v>
      </c>
      <c r="F642" s="128">
        <f>0.8*8.9</f>
        <v>7.120000000000001</v>
      </c>
      <c r="G642" s="128">
        <f>0.8*14.8</f>
        <v>11.840000000000002</v>
      </c>
    </row>
    <row r="643" spans="2:7" ht="18" customHeight="1">
      <c r="B643" s="137" t="s">
        <v>1141</v>
      </c>
      <c r="C643" s="5" t="s">
        <v>552</v>
      </c>
      <c r="D643" s="11">
        <v>83.76</v>
      </c>
      <c r="E643" s="11">
        <v>3.84</v>
      </c>
      <c r="F643" s="11">
        <v>5.6</v>
      </c>
      <c r="G643" s="12">
        <v>5.120000000000001</v>
      </c>
    </row>
    <row r="644" spans="2:7" ht="18" customHeight="1">
      <c r="B644" s="133" t="s">
        <v>1142</v>
      </c>
      <c r="C644" s="108" t="s">
        <v>1143</v>
      </c>
      <c r="D644" s="25">
        <v>20</v>
      </c>
      <c r="E644" s="25">
        <v>4</v>
      </c>
      <c r="F644" s="25">
        <v>0.3</v>
      </c>
      <c r="G644" s="25">
        <v>0.4</v>
      </c>
    </row>
    <row r="645" spans="2:7" ht="18" customHeight="1">
      <c r="B645" s="100" t="s">
        <v>1144</v>
      </c>
      <c r="C645" s="100" t="s">
        <v>1145</v>
      </c>
      <c r="D645" s="6">
        <v>25.9</v>
      </c>
      <c r="E645" s="6">
        <v>1.86</v>
      </c>
      <c r="F645" s="6">
        <v>0.93</v>
      </c>
      <c r="G645" s="6">
        <v>1.05</v>
      </c>
    </row>
    <row r="646" spans="2:7" ht="18" customHeight="1">
      <c r="B646" s="100" t="s">
        <v>1146</v>
      </c>
      <c r="C646" s="75" t="s">
        <v>1147</v>
      </c>
      <c r="D646" s="12">
        <f>0.8*251.5</f>
        <v>201.20000000000002</v>
      </c>
      <c r="E646" s="12">
        <f>0.8*6</f>
        <v>4.800000000000001</v>
      </c>
      <c r="F646" s="12">
        <f>0.8*8.9</f>
        <v>7.120000000000001</v>
      </c>
      <c r="G646" s="12">
        <f>0.8*14.6</f>
        <v>11.68</v>
      </c>
    </row>
    <row r="647" spans="2:7" ht="18" customHeight="1">
      <c r="B647" s="100" t="s">
        <v>1148</v>
      </c>
      <c r="C647" s="101" t="s">
        <v>139</v>
      </c>
      <c r="D647" s="4">
        <v>476</v>
      </c>
      <c r="E647" s="4">
        <v>55</v>
      </c>
      <c r="F647" s="4">
        <v>17.1</v>
      </c>
      <c r="G647" s="4">
        <v>21</v>
      </c>
    </row>
    <row r="648" spans="2:7" ht="18" customHeight="1">
      <c r="B648" s="100" t="s">
        <v>1149</v>
      </c>
      <c r="C648" s="101" t="s">
        <v>67</v>
      </c>
      <c r="D648" s="39">
        <v>133.92000000000002</v>
      </c>
      <c r="E648" s="39">
        <v>3.68</v>
      </c>
      <c r="F648" s="39">
        <v>6.64</v>
      </c>
      <c r="G648" s="40">
        <v>13.680000000000001</v>
      </c>
    </row>
    <row r="649" spans="2:7" ht="18" customHeight="1">
      <c r="B649" s="138" t="s">
        <v>1150</v>
      </c>
      <c r="C649" s="75" t="s">
        <v>1151</v>
      </c>
      <c r="D649" s="139">
        <f>0.6*129.3</f>
        <v>77.58</v>
      </c>
      <c r="E649" s="139">
        <f>0.6*25.2</f>
        <v>15.12</v>
      </c>
      <c r="F649" s="139">
        <f>0.6*3</f>
        <v>1.7999999999999998</v>
      </c>
      <c r="G649" s="139">
        <f>0.6*0.8</f>
        <v>0.48</v>
      </c>
    </row>
    <row r="650" spans="2:7" ht="18" customHeight="1">
      <c r="B650" s="101" t="s">
        <v>1152</v>
      </c>
      <c r="C650" s="131" t="s">
        <v>1153</v>
      </c>
      <c r="D650" s="11">
        <f>0.8*72.9</f>
        <v>58.32000000000001</v>
      </c>
      <c r="E650" s="11">
        <f>0.8*7.1</f>
        <v>5.68</v>
      </c>
      <c r="F650" s="11">
        <f>0.8*3.5</f>
        <v>2.8000000000000003</v>
      </c>
      <c r="G650" s="12">
        <f>0.8*1.5</f>
        <v>1.2000000000000002</v>
      </c>
    </row>
    <row r="651" spans="2:7" ht="18" customHeight="1">
      <c r="B651" s="140" t="s">
        <v>1154</v>
      </c>
      <c r="C651" s="140" t="s">
        <v>1155</v>
      </c>
      <c r="D651" s="12">
        <f>0.8*82.9</f>
        <v>66.32000000000001</v>
      </c>
      <c r="E651" s="12">
        <f>0.8*7.2</f>
        <v>5.760000000000001</v>
      </c>
      <c r="F651" s="12">
        <f>0.8*4.8</f>
        <v>3.84</v>
      </c>
      <c r="G651" s="12">
        <f>0.8*3.9</f>
        <v>3.12</v>
      </c>
    </row>
    <row r="652" spans="2:7" ht="18" customHeight="1">
      <c r="B652" s="106" t="s">
        <v>1156</v>
      </c>
      <c r="C652" s="5" t="s">
        <v>1157</v>
      </c>
      <c r="D652" s="6">
        <v>125.1</v>
      </c>
      <c r="E652" s="6">
        <v>7.3</v>
      </c>
      <c r="F652" s="6">
        <v>5.2</v>
      </c>
      <c r="G652" s="4">
        <v>12.6</v>
      </c>
    </row>
    <row r="653" spans="2:7" ht="18" customHeight="1">
      <c r="B653" s="141" t="s">
        <v>1158</v>
      </c>
      <c r="C653" s="108" t="s">
        <v>713</v>
      </c>
      <c r="D653" s="25">
        <v>206.16</v>
      </c>
      <c r="E653" s="25">
        <v>3.12</v>
      </c>
      <c r="F653" s="25">
        <v>12.64</v>
      </c>
      <c r="G653" s="25">
        <v>8.56</v>
      </c>
    </row>
    <row r="654" spans="2:7" ht="18" customHeight="1">
      <c r="B654" s="108" t="s">
        <v>1159</v>
      </c>
      <c r="C654" s="142" t="s">
        <v>1160</v>
      </c>
      <c r="D654" s="73">
        <v>40</v>
      </c>
      <c r="E654" s="73">
        <v>5.5</v>
      </c>
      <c r="F654" s="73">
        <v>2.1</v>
      </c>
      <c r="G654" s="73">
        <v>1.2</v>
      </c>
    </row>
    <row r="655" spans="2:7" ht="18" customHeight="1">
      <c r="B655" s="5" t="s">
        <v>1161</v>
      </c>
      <c r="C655" s="5" t="s">
        <v>1162</v>
      </c>
      <c r="D655" s="6">
        <v>25.4</v>
      </c>
      <c r="E655" s="6">
        <v>0.6</v>
      </c>
      <c r="F655" s="6">
        <v>2</v>
      </c>
      <c r="G655" s="4">
        <v>1.5</v>
      </c>
    </row>
    <row r="656" spans="2:7" ht="18" customHeight="1">
      <c r="B656" s="108" t="s">
        <v>1163</v>
      </c>
      <c r="C656" s="5" t="s">
        <v>1164</v>
      </c>
      <c r="D656" s="73">
        <f>0.6*197</f>
        <v>118.19999999999999</v>
      </c>
      <c r="E656" s="73">
        <f>0.6*9.6</f>
        <v>5.76</v>
      </c>
      <c r="F656" s="73">
        <f>0.6*11.3</f>
        <v>6.78</v>
      </c>
      <c r="G656" s="73">
        <f>0.6*14.9</f>
        <v>8.94</v>
      </c>
    </row>
    <row r="657" spans="2:7" ht="18" customHeight="1">
      <c r="B657" s="108" t="s">
        <v>1165</v>
      </c>
      <c r="C657" s="5" t="s">
        <v>143</v>
      </c>
      <c r="D657" s="4">
        <v>124.80000000000001</v>
      </c>
      <c r="E657" s="4">
        <v>5.28</v>
      </c>
      <c r="F657" s="4">
        <v>6.08</v>
      </c>
      <c r="G657" s="4">
        <v>12.8</v>
      </c>
    </row>
    <row r="658" spans="2:7" ht="18" customHeight="1">
      <c r="B658" s="108" t="s">
        <v>77</v>
      </c>
      <c r="C658" s="5" t="s">
        <v>78</v>
      </c>
      <c r="D658" s="117">
        <f>0.8*138</f>
        <v>110.4</v>
      </c>
      <c r="E658" s="117">
        <f>0.8*7.4</f>
        <v>5.920000000000001</v>
      </c>
      <c r="F658" s="117">
        <f>0.8*7.7</f>
        <v>6.16</v>
      </c>
      <c r="G658" s="117">
        <f>0.8*8.3</f>
        <v>6.640000000000001</v>
      </c>
    </row>
    <row r="659" spans="2:7" ht="18" customHeight="1">
      <c r="B659" s="108" t="s">
        <v>79</v>
      </c>
      <c r="C659" s="143" t="s">
        <v>80</v>
      </c>
      <c r="D659" s="4">
        <v>25.53</v>
      </c>
      <c r="E659" s="4">
        <v>0.9</v>
      </c>
      <c r="F659" s="4">
        <v>1.17</v>
      </c>
      <c r="G659" s="4">
        <v>6</v>
      </c>
    </row>
    <row r="660" spans="2:3" ht="18" customHeight="1">
      <c r="B660" s="144"/>
      <c r="C660" s="144"/>
    </row>
    <row r="661" spans="2:3" ht="18" customHeight="1">
      <c r="B661" s="144"/>
      <c r="C661" s="144"/>
    </row>
    <row r="662" spans="2:3" ht="18" customHeight="1">
      <c r="B662" s="144"/>
      <c r="C662" s="144"/>
    </row>
    <row r="663" spans="2:3" ht="18" customHeight="1">
      <c r="B663" s="144"/>
      <c r="C663" s="144"/>
    </row>
    <row r="664" spans="2:3" ht="18" customHeight="1">
      <c r="B664" s="144"/>
      <c r="C664" s="144"/>
    </row>
    <row r="665" spans="2:3" ht="18" customHeight="1">
      <c r="B665" s="144"/>
      <c r="C665" s="144"/>
    </row>
    <row r="666" spans="2:3" ht="18" customHeight="1">
      <c r="B666" s="144"/>
      <c r="C666" s="144"/>
    </row>
    <row r="667" spans="2:3" ht="18" customHeight="1">
      <c r="B667" s="144"/>
      <c r="C667" s="144"/>
    </row>
    <row r="668" spans="2:3" ht="18" customHeight="1">
      <c r="B668" s="144"/>
      <c r="C668" s="144"/>
    </row>
    <row r="669" spans="2:3" ht="18" customHeight="1">
      <c r="B669" s="144"/>
      <c r="C669" s="144"/>
    </row>
    <row r="670" spans="2:3" ht="18" customHeight="1">
      <c r="B670" s="144"/>
      <c r="C670" s="144"/>
    </row>
    <row r="671" spans="2:3" ht="18" customHeight="1">
      <c r="B671" s="144"/>
      <c r="C671" s="144"/>
    </row>
    <row r="672" spans="2:3" ht="18" customHeight="1">
      <c r="B672" s="144"/>
      <c r="C672" s="144"/>
    </row>
    <row r="673" spans="2:3" ht="18" customHeight="1">
      <c r="B673" s="144"/>
      <c r="C673" s="144"/>
    </row>
    <row r="674" spans="2:3" ht="18" customHeight="1">
      <c r="B674" s="144"/>
      <c r="C674" s="144"/>
    </row>
    <row r="675" spans="2:3" ht="18" customHeight="1">
      <c r="B675" s="144"/>
      <c r="C675" s="144"/>
    </row>
    <row r="676" spans="2:3" ht="18" customHeight="1">
      <c r="B676" s="144"/>
      <c r="C676" s="144"/>
    </row>
    <row r="677" spans="2:3" ht="18" customHeight="1">
      <c r="B677" s="144"/>
      <c r="C677" s="144"/>
    </row>
    <row r="678" spans="2:3" ht="18" customHeight="1">
      <c r="B678" s="144"/>
      <c r="C678" s="144"/>
    </row>
    <row r="679" spans="2:3" ht="18" customHeight="1">
      <c r="B679" s="144"/>
      <c r="C679" s="144"/>
    </row>
    <row r="680" spans="2:3" ht="18" customHeight="1">
      <c r="B680" s="144"/>
      <c r="C680" s="144"/>
    </row>
    <row r="681" spans="2:3" ht="18" customHeight="1">
      <c r="B681" s="144"/>
      <c r="C681" s="144"/>
    </row>
    <row r="682" spans="2:3" ht="18" customHeight="1">
      <c r="B682" s="144"/>
      <c r="C682" s="144"/>
    </row>
    <row r="683" spans="2:3" ht="18" customHeight="1">
      <c r="B683" s="144"/>
      <c r="C683" s="144"/>
    </row>
    <row r="684" spans="2:3" ht="18" customHeight="1">
      <c r="B684" s="144"/>
      <c r="C684" s="144"/>
    </row>
    <row r="685" spans="2:3" ht="18" customHeight="1">
      <c r="B685" s="144"/>
      <c r="C685" s="144"/>
    </row>
    <row r="686" spans="2:3" ht="18" customHeight="1">
      <c r="B686" s="144"/>
      <c r="C686" s="144"/>
    </row>
    <row r="687" spans="2:3" ht="18" customHeight="1">
      <c r="B687" s="144"/>
      <c r="C687" s="144"/>
    </row>
    <row r="688" spans="2:3" ht="18" customHeight="1">
      <c r="B688" s="144"/>
      <c r="C688" s="144"/>
    </row>
    <row r="689" spans="2:3" ht="18" customHeight="1">
      <c r="B689" s="144"/>
      <c r="C689" s="144"/>
    </row>
    <row r="690" spans="2:3" ht="18" customHeight="1">
      <c r="B690" s="144"/>
      <c r="C690" s="144"/>
    </row>
    <row r="691" spans="2:3" ht="18" customHeight="1">
      <c r="B691" s="144"/>
      <c r="C691" s="144"/>
    </row>
    <row r="692" spans="2:3" ht="18" customHeight="1">
      <c r="B692" s="144"/>
      <c r="C692" s="144"/>
    </row>
    <row r="693" spans="2:3" ht="18" customHeight="1">
      <c r="B693" s="144"/>
      <c r="C693" s="144"/>
    </row>
    <row r="694" spans="2:3" ht="18" customHeight="1">
      <c r="B694" s="144"/>
      <c r="C694" s="144"/>
    </row>
    <row r="695" spans="2:3" ht="18" customHeight="1">
      <c r="B695" s="144"/>
      <c r="C695" s="144"/>
    </row>
    <row r="696" spans="2:3" ht="18" customHeight="1">
      <c r="B696" s="144"/>
      <c r="C696" s="144"/>
    </row>
    <row r="697" spans="2:3" ht="18" customHeight="1">
      <c r="B697" s="144"/>
      <c r="C697" s="144"/>
    </row>
    <row r="698" spans="2:3" ht="18" customHeight="1">
      <c r="B698" s="144"/>
      <c r="C698" s="144"/>
    </row>
    <row r="699" spans="2:3" ht="18" customHeight="1">
      <c r="B699" s="144"/>
      <c r="C699" s="144"/>
    </row>
    <row r="700" spans="2:3" ht="18" customHeight="1">
      <c r="B700" s="144"/>
      <c r="C700" s="144"/>
    </row>
    <row r="701" spans="2:3" ht="18" customHeight="1">
      <c r="B701" s="144"/>
      <c r="C701" s="144"/>
    </row>
    <row r="702" spans="2:3" ht="18" customHeight="1">
      <c r="B702" s="144"/>
      <c r="C702" s="144"/>
    </row>
    <row r="703" spans="2:3" ht="18" customHeight="1">
      <c r="B703" s="144"/>
      <c r="C703" s="144"/>
    </row>
    <row r="704" spans="2:3" ht="18" customHeight="1">
      <c r="B704" s="144"/>
      <c r="C704" s="144"/>
    </row>
    <row r="705" spans="2:3" ht="18" customHeight="1">
      <c r="B705" s="144"/>
      <c r="C705" s="144"/>
    </row>
    <row r="706" spans="2:3" ht="18" customHeight="1">
      <c r="B706" s="144"/>
      <c r="C706" s="144"/>
    </row>
    <row r="707" spans="2:3" ht="18" customHeight="1">
      <c r="B707" s="144"/>
      <c r="C707" s="144"/>
    </row>
    <row r="708" spans="2:3" ht="18" customHeight="1">
      <c r="B708" s="144"/>
      <c r="C708" s="144"/>
    </row>
    <row r="709" spans="2:3" ht="18" customHeight="1">
      <c r="B709" s="144"/>
      <c r="C709" s="144"/>
    </row>
    <row r="710" spans="2:3" ht="18" customHeight="1">
      <c r="B710" s="144"/>
      <c r="C710" s="144"/>
    </row>
    <row r="711" spans="2:3" ht="18" customHeight="1">
      <c r="B711" s="144"/>
      <c r="C711" s="144"/>
    </row>
    <row r="712" spans="2:3" ht="18" customHeight="1">
      <c r="B712" s="144"/>
      <c r="C712" s="144"/>
    </row>
    <row r="713" spans="2:3" ht="18" customHeight="1">
      <c r="B713" s="144"/>
      <c r="C713" s="144"/>
    </row>
    <row r="714" spans="2:3" ht="18" customHeight="1">
      <c r="B714" s="144"/>
      <c r="C714" s="144"/>
    </row>
    <row r="715" spans="2:3" ht="18" customHeight="1">
      <c r="B715" s="144"/>
      <c r="C715" s="144"/>
    </row>
    <row r="716" spans="2:3" ht="18" customHeight="1">
      <c r="B716" s="144"/>
      <c r="C716" s="144"/>
    </row>
    <row r="717" spans="2:3" ht="18" customHeight="1">
      <c r="B717" s="144"/>
      <c r="C717" s="144"/>
    </row>
    <row r="718" spans="2:3" ht="18" customHeight="1">
      <c r="B718" s="144"/>
      <c r="C718" s="144"/>
    </row>
    <row r="719" spans="2:3" ht="18" customHeight="1">
      <c r="B719" s="144"/>
      <c r="C719" s="144"/>
    </row>
    <row r="720" spans="2:3" ht="18" customHeight="1">
      <c r="B720" s="144"/>
      <c r="C720" s="144"/>
    </row>
    <row r="721" spans="2:3" ht="18" customHeight="1">
      <c r="B721" s="144"/>
      <c r="C721" s="144"/>
    </row>
    <row r="722" spans="2:3" ht="18" customHeight="1">
      <c r="B722" s="144"/>
      <c r="C722" s="144"/>
    </row>
    <row r="723" spans="2:3" ht="18" customHeight="1">
      <c r="B723" s="144"/>
      <c r="C723" s="144"/>
    </row>
    <row r="724" spans="2:3" ht="18" customHeight="1">
      <c r="B724" s="144"/>
      <c r="C724" s="144"/>
    </row>
    <row r="725" spans="2:3" ht="18" customHeight="1">
      <c r="B725" s="144"/>
      <c r="C725" s="144"/>
    </row>
    <row r="726" spans="2:3" ht="18" customHeight="1">
      <c r="B726" s="144"/>
      <c r="C726" s="144"/>
    </row>
    <row r="727" spans="2:3" ht="18" customHeight="1">
      <c r="B727" s="144"/>
      <c r="C727" s="144"/>
    </row>
    <row r="728" spans="2:3" ht="18" customHeight="1">
      <c r="B728" s="144"/>
      <c r="C728" s="144"/>
    </row>
    <row r="729" spans="2:3" ht="18" customHeight="1">
      <c r="B729" s="144"/>
      <c r="C729" s="144"/>
    </row>
    <row r="730" spans="2:3" ht="18" customHeight="1">
      <c r="B730" s="144"/>
      <c r="C730" s="144"/>
    </row>
    <row r="731" spans="2:3" ht="18" customHeight="1">
      <c r="B731" s="144"/>
      <c r="C731" s="144"/>
    </row>
    <row r="732" spans="2:3" ht="18" customHeight="1">
      <c r="B732" s="144"/>
      <c r="C732" s="144"/>
    </row>
    <row r="733" spans="2:3" ht="18" customHeight="1">
      <c r="B733" s="144"/>
      <c r="C733" s="144"/>
    </row>
    <row r="734" spans="2:3" ht="18" customHeight="1">
      <c r="B734" s="144"/>
      <c r="C734" s="144"/>
    </row>
    <row r="735" spans="2:3" ht="18" customHeight="1">
      <c r="B735" s="144"/>
      <c r="C735" s="144"/>
    </row>
    <row r="736" spans="2:3" ht="18" customHeight="1">
      <c r="B736" s="144"/>
      <c r="C736" s="144"/>
    </row>
    <row r="737" spans="2:3" ht="18" customHeight="1">
      <c r="B737" s="144"/>
      <c r="C737" s="144"/>
    </row>
    <row r="738" spans="2:3" ht="18" customHeight="1">
      <c r="B738" s="144"/>
      <c r="C738" s="144"/>
    </row>
    <row r="739" spans="2:3" ht="18" customHeight="1">
      <c r="B739" s="144"/>
      <c r="C739" s="144"/>
    </row>
    <row r="740" spans="2:3" ht="18" customHeight="1">
      <c r="B740" s="144"/>
      <c r="C740" s="144"/>
    </row>
    <row r="741" spans="2:3" ht="18" customHeight="1">
      <c r="B741" s="144"/>
      <c r="C741" s="144"/>
    </row>
    <row r="742" spans="2:3" ht="18" customHeight="1">
      <c r="B742" s="144"/>
      <c r="C742" s="144"/>
    </row>
    <row r="743" spans="2:3" ht="18" customHeight="1">
      <c r="B743" s="144"/>
      <c r="C743" s="144"/>
    </row>
    <row r="744" spans="2:3" ht="18" customHeight="1">
      <c r="B744" s="144"/>
      <c r="C744" s="144"/>
    </row>
    <row r="745" spans="2:3" ht="18" customHeight="1">
      <c r="B745" s="144"/>
      <c r="C745" s="144"/>
    </row>
    <row r="746" spans="2:3" ht="18" customHeight="1">
      <c r="B746" s="144"/>
      <c r="C746" s="144"/>
    </row>
    <row r="747" spans="2:3" ht="18" customHeight="1">
      <c r="B747" s="144"/>
      <c r="C747" s="144"/>
    </row>
    <row r="748" spans="2:3" ht="18" customHeight="1">
      <c r="B748" s="144"/>
      <c r="C748" s="144"/>
    </row>
    <row r="749" spans="2:3" ht="18" customHeight="1">
      <c r="B749" s="144"/>
      <c r="C749" s="144"/>
    </row>
    <row r="750" spans="2:3" ht="18" customHeight="1">
      <c r="B750" s="144"/>
      <c r="C750" s="144"/>
    </row>
    <row r="751" spans="2:3" ht="18" customHeight="1">
      <c r="B751" s="144"/>
      <c r="C751" s="144"/>
    </row>
    <row r="752" spans="2:3" ht="18" customHeight="1">
      <c r="B752" s="144"/>
      <c r="C752" s="144"/>
    </row>
    <row r="753" spans="2:3" ht="18" customHeight="1">
      <c r="B753" s="144"/>
      <c r="C753" s="144"/>
    </row>
    <row r="754" spans="2:3" ht="18" customHeight="1">
      <c r="B754" s="144"/>
      <c r="C754" s="144"/>
    </row>
    <row r="755" spans="2:3" ht="18" customHeight="1">
      <c r="B755" s="144"/>
      <c r="C755" s="144"/>
    </row>
    <row r="756" spans="2:3" ht="18" customHeight="1">
      <c r="B756" s="144"/>
      <c r="C756" s="144"/>
    </row>
    <row r="757" spans="2:3" ht="18" customHeight="1">
      <c r="B757" s="144"/>
      <c r="C757" s="144"/>
    </row>
    <row r="758" spans="2:3" ht="18" customHeight="1">
      <c r="B758" s="144"/>
      <c r="C758" s="144"/>
    </row>
    <row r="759" spans="2:3" ht="18" customHeight="1">
      <c r="B759" s="144"/>
      <c r="C759" s="144"/>
    </row>
    <row r="760" spans="2:3" ht="18" customHeight="1">
      <c r="B760" s="144"/>
      <c r="C760" s="144"/>
    </row>
    <row r="761" spans="2:3" ht="18" customHeight="1">
      <c r="B761" s="144"/>
      <c r="C761" s="144"/>
    </row>
    <row r="762" spans="2:3" ht="18" customHeight="1">
      <c r="B762" s="144"/>
      <c r="C762" s="144"/>
    </row>
    <row r="763" spans="2:3" ht="18" customHeight="1">
      <c r="B763" s="144"/>
      <c r="C763" s="144"/>
    </row>
    <row r="764" spans="2:3" ht="18" customHeight="1">
      <c r="B764" s="144"/>
      <c r="C764" s="144"/>
    </row>
    <row r="765" spans="2:3" ht="18" customHeight="1">
      <c r="B765" s="144"/>
      <c r="C765" s="144"/>
    </row>
    <row r="766" spans="2:3" ht="18" customHeight="1">
      <c r="B766" s="144"/>
      <c r="C766" s="144"/>
    </row>
    <row r="767" spans="2:3" ht="18" customHeight="1">
      <c r="B767" s="144"/>
      <c r="C767" s="144"/>
    </row>
    <row r="768" spans="2:3" ht="18" customHeight="1">
      <c r="B768" s="144"/>
      <c r="C768" s="144"/>
    </row>
    <row r="769" spans="2:3" ht="18" customHeight="1">
      <c r="B769" s="144"/>
      <c r="C769" s="144"/>
    </row>
    <row r="770" spans="2:3" ht="18" customHeight="1">
      <c r="B770" s="144"/>
      <c r="C770" s="144"/>
    </row>
    <row r="771" spans="2:3" ht="18" customHeight="1">
      <c r="B771" s="144"/>
      <c r="C771" s="144"/>
    </row>
    <row r="772" spans="2:3" ht="18" customHeight="1">
      <c r="B772" s="144"/>
      <c r="C772" s="144"/>
    </row>
    <row r="773" spans="2:3" ht="18" customHeight="1">
      <c r="B773" s="144"/>
      <c r="C773" s="144"/>
    </row>
    <row r="774" spans="2:3" ht="18" customHeight="1">
      <c r="B774" s="144"/>
      <c r="C774" s="144"/>
    </row>
    <row r="775" spans="2:3" ht="18" customHeight="1">
      <c r="B775" s="144"/>
      <c r="C775" s="144"/>
    </row>
    <row r="776" spans="2:3" ht="18" customHeight="1">
      <c r="B776" s="144"/>
      <c r="C776" s="144"/>
    </row>
    <row r="777" spans="2:3" ht="18" customHeight="1">
      <c r="B777" s="144"/>
      <c r="C777" s="144"/>
    </row>
    <row r="778" spans="2:3" ht="18" customHeight="1">
      <c r="B778" s="144"/>
      <c r="C778" s="144"/>
    </row>
    <row r="779" spans="2:3" ht="18" customHeight="1">
      <c r="B779" s="144"/>
      <c r="C779" s="144"/>
    </row>
    <row r="780" spans="2:3" ht="18" customHeight="1">
      <c r="B780" s="144"/>
      <c r="C780" s="144"/>
    </row>
    <row r="781" spans="2:3" ht="18" customHeight="1">
      <c r="B781" s="144"/>
      <c r="C781" s="144"/>
    </row>
    <row r="782" spans="2:3" ht="18" customHeight="1">
      <c r="B782" s="144"/>
      <c r="C782" s="144"/>
    </row>
    <row r="783" spans="2:3" ht="18" customHeight="1">
      <c r="B783" s="144"/>
      <c r="C783" s="144"/>
    </row>
    <row r="784" spans="2:3" ht="18" customHeight="1">
      <c r="B784" s="144"/>
      <c r="C784" s="144"/>
    </row>
    <row r="785" spans="2:3" ht="18" customHeight="1">
      <c r="B785" s="144"/>
      <c r="C785" s="144"/>
    </row>
    <row r="786" spans="2:3" ht="18" customHeight="1">
      <c r="B786" s="144"/>
      <c r="C786" s="144"/>
    </row>
    <row r="787" spans="2:3" ht="18" customHeight="1">
      <c r="B787" s="144"/>
      <c r="C787" s="144"/>
    </row>
    <row r="788" spans="2:3" ht="18" customHeight="1">
      <c r="B788" s="144"/>
      <c r="C788" s="144"/>
    </row>
    <row r="789" spans="2:3" ht="18" customHeight="1">
      <c r="B789" s="144"/>
      <c r="C789" s="144"/>
    </row>
    <row r="790" spans="2:3" ht="18" customHeight="1">
      <c r="B790" s="144"/>
      <c r="C790" s="144"/>
    </row>
    <row r="791" spans="2:3" ht="18" customHeight="1">
      <c r="B791" s="144"/>
      <c r="C791" s="144"/>
    </row>
    <row r="792" spans="2:3" ht="18" customHeight="1">
      <c r="B792" s="144"/>
      <c r="C792" s="144"/>
    </row>
    <row r="793" spans="2:3" ht="18" customHeight="1">
      <c r="B793" s="144"/>
      <c r="C793" s="144"/>
    </row>
    <row r="794" spans="2:3" ht="18" customHeight="1">
      <c r="B794" s="144"/>
      <c r="C794" s="144"/>
    </row>
    <row r="795" spans="2:3" ht="18" customHeight="1">
      <c r="B795" s="144"/>
      <c r="C795" s="144"/>
    </row>
    <row r="796" spans="2:3" ht="18" customHeight="1">
      <c r="B796" s="144"/>
      <c r="C796" s="144"/>
    </row>
    <row r="797" spans="2:3" ht="18" customHeight="1">
      <c r="B797" s="144"/>
      <c r="C797" s="144"/>
    </row>
    <row r="798" spans="2:3" ht="18" customHeight="1">
      <c r="B798" s="144"/>
      <c r="C798" s="144"/>
    </row>
    <row r="799" spans="2:3" ht="18" customHeight="1">
      <c r="B799" s="144"/>
      <c r="C799" s="144"/>
    </row>
    <row r="800" spans="2:3" ht="18" customHeight="1">
      <c r="B800" s="144"/>
      <c r="C800" s="144"/>
    </row>
    <row r="801" spans="2:3" ht="18" customHeight="1">
      <c r="B801" s="144"/>
      <c r="C801" s="144"/>
    </row>
    <row r="802" spans="2:3" ht="18" customHeight="1">
      <c r="B802" s="144"/>
      <c r="C802" s="144"/>
    </row>
    <row r="803" spans="2:3" ht="18" customHeight="1">
      <c r="B803" s="144"/>
      <c r="C803" s="144"/>
    </row>
    <row r="804" spans="2:3" ht="18" customHeight="1">
      <c r="B804" s="144"/>
      <c r="C804" s="144"/>
    </row>
    <row r="805" spans="2:3" ht="18" customHeight="1">
      <c r="B805" s="144"/>
      <c r="C805" s="144"/>
    </row>
    <row r="806" spans="2:3" ht="18" customHeight="1">
      <c r="B806" s="144"/>
      <c r="C806" s="144"/>
    </row>
    <row r="807" spans="2:3" ht="18" customHeight="1">
      <c r="B807" s="144"/>
      <c r="C807" s="144"/>
    </row>
    <row r="808" spans="2:3" ht="18" customHeight="1">
      <c r="B808" s="144"/>
      <c r="C808" s="144"/>
    </row>
    <row r="809" spans="2:3" ht="18" customHeight="1">
      <c r="B809" s="144"/>
      <c r="C809" s="144"/>
    </row>
    <row r="810" spans="2:3" ht="18" customHeight="1">
      <c r="B810" s="144"/>
      <c r="C810" s="144"/>
    </row>
    <row r="811" spans="2:3" ht="18" customHeight="1">
      <c r="B811" s="144"/>
      <c r="C811" s="144"/>
    </row>
    <row r="812" spans="2:3" ht="18" customHeight="1">
      <c r="B812" s="144"/>
      <c r="C812" s="144"/>
    </row>
    <row r="813" spans="2:3" ht="18" customHeight="1">
      <c r="B813" s="144"/>
      <c r="C813" s="144"/>
    </row>
    <row r="814" spans="2:3" ht="18" customHeight="1">
      <c r="B814" s="144"/>
      <c r="C814" s="144"/>
    </row>
    <row r="815" spans="2:3" ht="18" customHeight="1">
      <c r="B815" s="144"/>
      <c r="C815" s="144"/>
    </row>
    <row r="816" spans="2:3" ht="18" customHeight="1">
      <c r="B816" s="144"/>
      <c r="C816" s="144"/>
    </row>
    <row r="817" spans="2:3" ht="18" customHeight="1">
      <c r="B817" s="144"/>
      <c r="C817" s="144"/>
    </row>
    <row r="818" spans="2:3" ht="18" customHeight="1">
      <c r="B818" s="144"/>
      <c r="C818" s="144"/>
    </row>
    <row r="819" spans="2:3" ht="18" customHeight="1">
      <c r="B819" s="144"/>
      <c r="C819" s="144"/>
    </row>
    <row r="820" spans="2:3" ht="18" customHeight="1">
      <c r="B820" s="144"/>
      <c r="C820" s="144"/>
    </row>
    <row r="821" spans="2:3" ht="18" customHeight="1">
      <c r="B821" s="144"/>
      <c r="C821" s="144"/>
    </row>
    <row r="822" spans="2:3" ht="18" customHeight="1">
      <c r="B822" s="144"/>
      <c r="C822" s="144"/>
    </row>
    <row r="823" spans="2:3" ht="18" customHeight="1">
      <c r="B823" s="144"/>
      <c r="C823" s="144"/>
    </row>
    <row r="824" spans="2:3" ht="18" customHeight="1">
      <c r="B824" s="144"/>
      <c r="C824" s="144"/>
    </row>
    <row r="825" spans="2:3" ht="18" customHeight="1">
      <c r="B825" s="144"/>
      <c r="C825" s="144"/>
    </row>
    <row r="826" spans="2:3" ht="18" customHeight="1">
      <c r="B826" s="144"/>
      <c r="C826" s="144"/>
    </row>
    <row r="827" spans="2:3" ht="18" customHeight="1">
      <c r="B827" s="144"/>
      <c r="C827" s="144"/>
    </row>
    <row r="828" spans="2:3" ht="18" customHeight="1">
      <c r="B828" s="144"/>
      <c r="C828" s="144"/>
    </row>
    <row r="829" spans="2:3" ht="18" customHeight="1">
      <c r="B829" s="144"/>
      <c r="C829" s="144"/>
    </row>
    <row r="830" spans="2:3" ht="18" customHeight="1">
      <c r="B830" s="144"/>
      <c r="C830" s="144"/>
    </row>
    <row r="831" spans="2:3" ht="18" customHeight="1">
      <c r="B831" s="144"/>
      <c r="C831" s="144"/>
    </row>
    <row r="832" spans="2:3" ht="18" customHeight="1">
      <c r="B832" s="144"/>
      <c r="C832" s="144"/>
    </row>
    <row r="833" spans="2:3" ht="18" customHeight="1">
      <c r="B833" s="144"/>
      <c r="C833" s="144"/>
    </row>
    <row r="834" spans="2:3" ht="18" customHeight="1">
      <c r="B834" s="144"/>
      <c r="C834" s="144"/>
    </row>
    <row r="835" spans="2:3" ht="18" customHeight="1">
      <c r="B835" s="144"/>
      <c r="C835" s="144"/>
    </row>
    <row r="836" spans="2:3" ht="18" customHeight="1">
      <c r="B836" s="144"/>
      <c r="C836" s="144"/>
    </row>
    <row r="837" spans="2:3" ht="18" customHeight="1">
      <c r="B837" s="144"/>
      <c r="C837" s="144"/>
    </row>
    <row r="838" spans="2:3" ht="18" customHeight="1">
      <c r="B838" s="144"/>
      <c r="C838" s="144"/>
    </row>
    <row r="839" spans="2:3" ht="18" customHeight="1">
      <c r="B839" s="144"/>
      <c r="C839" s="144"/>
    </row>
    <row r="840" spans="2:3" ht="18" customHeight="1">
      <c r="B840" s="144"/>
      <c r="C840" s="144"/>
    </row>
    <row r="841" spans="2:3" ht="18" customHeight="1">
      <c r="B841" s="144"/>
      <c r="C841" s="144"/>
    </row>
    <row r="842" spans="2:3" ht="18" customHeight="1">
      <c r="B842" s="144"/>
      <c r="C842" s="144"/>
    </row>
    <row r="843" spans="2:3" ht="18" customHeight="1">
      <c r="B843" s="144"/>
      <c r="C843" s="144"/>
    </row>
    <row r="844" spans="2:3" ht="18" customHeight="1">
      <c r="B844" s="144"/>
      <c r="C844" s="144"/>
    </row>
    <row r="845" spans="2:3" ht="18" customHeight="1">
      <c r="B845" s="144"/>
      <c r="C845" s="144"/>
    </row>
    <row r="846" spans="2:3" ht="18" customHeight="1">
      <c r="B846" s="144"/>
      <c r="C846" s="144"/>
    </row>
    <row r="847" spans="2:3" ht="18" customHeight="1">
      <c r="B847" s="144"/>
      <c r="C847" s="144"/>
    </row>
    <row r="848" spans="2:3" ht="18" customHeight="1">
      <c r="B848" s="144"/>
      <c r="C848" s="144"/>
    </row>
    <row r="849" spans="2:3" ht="18" customHeight="1">
      <c r="B849" s="144"/>
      <c r="C849" s="144"/>
    </row>
    <row r="850" spans="2:3" ht="18" customHeight="1">
      <c r="B850" s="144"/>
      <c r="C850" s="144"/>
    </row>
    <row r="851" spans="2:3" ht="18" customHeight="1">
      <c r="B851" s="144"/>
      <c r="C851" s="144"/>
    </row>
    <row r="852" spans="2:3" ht="18" customHeight="1">
      <c r="B852" s="144"/>
      <c r="C852" s="144"/>
    </row>
    <row r="853" spans="2:3" ht="18" customHeight="1">
      <c r="B853" s="144"/>
      <c r="C853" s="144"/>
    </row>
    <row r="854" spans="2:3" ht="18" customHeight="1">
      <c r="B854" s="144"/>
      <c r="C854" s="144"/>
    </row>
    <row r="855" spans="2:3" ht="18" customHeight="1">
      <c r="B855" s="144"/>
      <c r="C855" s="144"/>
    </row>
    <row r="856" spans="2:3" ht="18" customHeight="1">
      <c r="B856" s="144"/>
      <c r="C856" s="144"/>
    </row>
    <row r="857" spans="2:3" ht="18" customHeight="1">
      <c r="B857" s="144"/>
      <c r="C857" s="144"/>
    </row>
    <row r="858" spans="2:3" ht="18" customHeight="1">
      <c r="B858" s="144"/>
      <c r="C858" s="144"/>
    </row>
    <row r="859" spans="2:3" ht="18" customHeight="1">
      <c r="B859" s="144"/>
      <c r="C859" s="144"/>
    </row>
    <row r="860" spans="2:3" ht="18" customHeight="1">
      <c r="B860" s="144"/>
      <c r="C860" s="144"/>
    </row>
    <row r="861" spans="2:3" ht="18" customHeight="1">
      <c r="B861" s="144"/>
      <c r="C861" s="144"/>
    </row>
    <row r="862" spans="2:3" ht="18" customHeight="1">
      <c r="B862" s="144"/>
      <c r="C862" s="144"/>
    </row>
    <row r="863" spans="2:3" ht="18" customHeight="1">
      <c r="B863" s="144"/>
      <c r="C863" s="144"/>
    </row>
    <row r="864" spans="2:3" ht="18" customHeight="1">
      <c r="B864" s="144"/>
      <c r="C864" s="144"/>
    </row>
    <row r="865" spans="2:3" ht="18" customHeight="1">
      <c r="B865" s="144"/>
      <c r="C865" s="144"/>
    </row>
    <row r="866" spans="2:3" ht="18" customHeight="1">
      <c r="B866" s="144"/>
      <c r="C866" s="144"/>
    </row>
    <row r="867" spans="2:3" ht="18" customHeight="1">
      <c r="B867" s="144"/>
      <c r="C867" s="144"/>
    </row>
    <row r="868" spans="2:3" ht="18" customHeight="1">
      <c r="B868" s="144"/>
      <c r="C868" s="144"/>
    </row>
    <row r="869" spans="2:3" ht="18" customHeight="1">
      <c r="B869" s="144"/>
      <c r="C869" s="144"/>
    </row>
    <row r="870" spans="2:3" ht="18" customHeight="1">
      <c r="B870" s="144"/>
      <c r="C870" s="144"/>
    </row>
    <row r="871" spans="2:3" ht="18" customHeight="1">
      <c r="B871" s="144"/>
      <c r="C871" s="144"/>
    </row>
    <row r="872" spans="2:3" ht="18" customHeight="1">
      <c r="B872" s="144"/>
      <c r="C872" s="144"/>
    </row>
    <row r="873" spans="2:3" ht="18" customHeight="1">
      <c r="B873" s="144"/>
      <c r="C873" s="144"/>
    </row>
    <row r="874" spans="2:3" ht="18" customHeight="1">
      <c r="B874" s="144"/>
      <c r="C874" s="144"/>
    </row>
    <row r="875" spans="2:3" ht="18" customHeight="1">
      <c r="B875" s="144"/>
      <c r="C875" s="144"/>
    </row>
    <row r="876" spans="2:3" ht="18" customHeight="1">
      <c r="B876" s="144"/>
      <c r="C876" s="144"/>
    </row>
    <row r="877" spans="2:3" ht="18" customHeight="1">
      <c r="B877" s="144"/>
      <c r="C877" s="144"/>
    </row>
    <row r="878" spans="2:3" ht="18" customHeight="1">
      <c r="B878" s="144"/>
      <c r="C878" s="144"/>
    </row>
    <row r="879" spans="2:3" ht="18" customHeight="1">
      <c r="B879" s="144"/>
      <c r="C879" s="144"/>
    </row>
    <row r="880" spans="2:3" ht="18" customHeight="1">
      <c r="B880" s="144"/>
      <c r="C880" s="144"/>
    </row>
    <row r="881" spans="2:3" ht="18" customHeight="1">
      <c r="B881" s="144"/>
      <c r="C881" s="144"/>
    </row>
    <row r="882" spans="2:3" ht="18" customHeight="1">
      <c r="B882" s="144"/>
      <c r="C882" s="144"/>
    </row>
    <row r="883" spans="2:3" ht="18" customHeight="1">
      <c r="B883" s="144"/>
      <c r="C883" s="144"/>
    </row>
    <row r="884" spans="2:3" ht="18" customHeight="1">
      <c r="B884" s="144"/>
      <c r="C884" s="144"/>
    </row>
    <row r="885" spans="2:3" ht="18" customHeight="1">
      <c r="B885" s="144"/>
      <c r="C885" s="144"/>
    </row>
    <row r="886" spans="2:3" ht="18" customHeight="1">
      <c r="B886" s="144"/>
      <c r="C886" s="144"/>
    </row>
    <row r="887" spans="2:3" ht="18" customHeight="1">
      <c r="B887" s="144"/>
      <c r="C887" s="144"/>
    </row>
    <row r="888" spans="2:3" ht="18" customHeight="1">
      <c r="B888" s="144"/>
      <c r="C888" s="144"/>
    </row>
    <row r="889" spans="2:3" ht="18" customHeight="1">
      <c r="B889" s="144"/>
      <c r="C889" s="144"/>
    </row>
    <row r="890" spans="2:3" ht="18" customHeight="1">
      <c r="B890" s="144"/>
      <c r="C890" s="144"/>
    </row>
    <row r="891" spans="2:3" ht="18" customHeight="1">
      <c r="B891" s="144"/>
      <c r="C891" s="144"/>
    </row>
    <row r="892" spans="2:3" ht="18" customHeight="1">
      <c r="B892" s="144"/>
      <c r="C892" s="144"/>
    </row>
    <row r="893" spans="2:3" ht="18" customHeight="1">
      <c r="B893" s="144"/>
      <c r="C893" s="144"/>
    </row>
    <row r="894" spans="2:3" ht="18" customHeight="1">
      <c r="B894" s="144"/>
      <c r="C894" s="144"/>
    </row>
    <row r="895" spans="2:3" ht="18" customHeight="1">
      <c r="B895" s="144"/>
      <c r="C895" s="144"/>
    </row>
    <row r="896" spans="2:3" ht="18" customHeight="1">
      <c r="B896" s="144"/>
      <c r="C896" s="144"/>
    </row>
    <row r="897" spans="2:3" ht="18" customHeight="1">
      <c r="B897" s="144"/>
      <c r="C897" s="144"/>
    </row>
    <row r="898" spans="2:3" ht="18" customHeight="1">
      <c r="B898" s="144"/>
      <c r="C898" s="144"/>
    </row>
    <row r="899" spans="2:3" ht="18" customHeight="1">
      <c r="B899" s="144"/>
      <c r="C899" s="144"/>
    </row>
    <row r="900" spans="2:3" ht="18" customHeight="1">
      <c r="B900" s="144"/>
      <c r="C900" s="144"/>
    </row>
    <row r="901" spans="2:3" ht="18" customHeight="1">
      <c r="B901" s="144"/>
      <c r="C901" s="144"/>
    </row>
    <row r="902" spans="2:3" ht="18" customHeight="1">
      <c r="B902" s="144"/>
      <c r="C902" s="144"/>
    </row>
    <row r="903" spans="2:3" ht="18" customHeight="1">
      <c r="B903" s="144"/>
      <c r="C903" s="144"/>
    </row>
    <row r="904" spans="2:3" ht="18" customHeight="1">
      <c r="B904" s="144"/>
      <c r="C904" s="144"/>
    </row>
    <row r="905" spans="2:3" ht="18" customHeight="1">
      <c r="B905" s="144"/>
      <c r="C905" s="144"/>
    </row>
    <row r="906" spans="2:3" ht="18" customHeight="1">
      <c r="B906" s="144"/>
      <c r="C906" s="144"/>
    </row>
    <row r="907" spans="2:3" ht="18" customHeight="1">
      <c r="B907" s="144"/>
      <c r="C907" s="144"/>
    </row>
    <row r="908" spans="2:3" ht="18" customHeight="1">
      <c r="B908" s="144"/>
      <c r="C908" s="144"/>
    </row>
    <row r="909" spans="2:3" ht="18" customHeight="1">
      <c r="B909" s="144"/>
      <c r="C909" s="144"/>
    </row>
    <row r="910" spans="2:3" ht="18" customHeight="1">
      <c r="B910" s="144"/>
      <c r="C910" s="144"/>
    </row>
    <row r="911" spans="2:3" ht="18" customHeight="1">
      <c r="B911" s="144"/>
      <c r="C911" s="144"/>
    </row>
    <row r="912" spans="2:3" ht="18" customHeight="1">
      <c r="B912" s="144"/>
      <c r="C912" s="144"/>
    </row>
    <row r="913" spans="2:3" ht="18" customHeight="1">
      <c r="B913" s="144"/>
      <c r="C913" s="144"/>
    </row>
    <row r="914" spans="2:3" ht="18" customHeight="1">
      <c r="B914" s="144"/>
      <c r="C914" s="144"/>
    </row>
    <row r="915" spans="2:3" ht="18" customHeight="1">
      <c r="B915" s="144"/>
      <c r="C915" s="144"/>
    </row>
    <row r="916" spans="2:3" ht="18" customHeight="1">
      <c r="B916" s="144"/>
      <c r="C916" s="144"/>
    </row>
    <row r="917" spans="2:3" ht="18" customHeight="1">
      <c r="B917" s="144"/>
      <c r="C917" s="144"/>
    </row>
    <row r="918" spans="2:3" ht="18" customHeight="1">
      <c r="B918" s="144"/>
      <c r="C918" s="144"/>
    </row>
    <row r="919" spans="2:3" ht="18" customHeight="1">
      <c r="B919" s="144"/>
      <c r="C919" s="144"/>
    </row>
    <row r="920" spans="2:3" ht="18" customHeight="1">
      <c r="B920" s="144"/>
      <c r="C920" s="144"/>
    </row>
    <row r="921" spans="2:3" ht="18" customHeight="1">
      <c r="B921" s="144"/>
      <c r="C921" s="144"/>
    </row>
    <row r="922" spans="2:3" ht="18" customHeight="1">
      <c r="B922" s="144"/>
      <c r="C922" s="144"/>
    </row>
    <row r="923" spans="2:3" ht="18" customHeight="1">
      <c r="B923" s="144"/>
      <c r="C923" s="144"/>
    </row>
    <row r="924" spans="2:3" ht="18" customHeight="1">
      <c r="B924" s="144"/>
      <c r="C924" s="144"/>
    </row>
    <row r="925" spans="2:3" ht="18" customHeight="1">
      <c r="B925" s="144"/>
      <c r="C925" s="144"/>
    </row>
    <row r="926" spans="2:3" ht="18" customHeight="1">
      <c r="B926" s="144"/>
      <c r="C926" s="144"/>
    </row>
    <row r="927" spans="2:3" ht="18" customHeight="1">
      <c r="B927" s="144"/>
      <c r="C927" s="144"/>
    </row>
    <row r="928" spans="2:3" ht="18" customHeight="1">
      <c r="B928" s="144"/>
      <c r="C928" s="144"/>
    </row>
    <row r="929" spans="2:3" ht="18" customHeight="1">
      <c r="B929" s="144"/>
      <c r="C929" s="144"/>
    </row>
    <row r="930" spans="2:3" ht="18" customHeight="1">
      <c r="B930" s="144"/>
      <c r="C930" s="144"/>
    </row>
    <row r="931" spans="2:3" ht="18" customHeight="1">
      <c r="B931" s="144"/>
      <c r="C931" s="144"/>
    </row>
    <row r="932" spans="2:3" ht="18" customHeight="1">
      <c r="B932" s="144"/>
      <c r="C932" s="144"/>
    </row>
    <row r="933" spans="2:3" ht="18" customHeight="1">
      <c r="B933" s="144"/>
      <c r="C933" s="144"/>
    </row>
    <row r="934" spans="2:3" ht="18" customHeight="1">
      <c r="B934" s="144"/>
      <c r="C934" s="144"/>
    </row>
    <row r="935" spans="2:3" ht="18" customHeight="1">
      <c r="B935" s="144"/>
      <c r="C935" s="144"/>
    </row>
    <row r="936" spans="2:3" ht="18" customHeight="1">
      <c r="B936" s="144"/>
      <c r="C936" s="144"/>
    </row>
    <row r="937" spans="2:3" ht="18" customHeight="1">
      <c r="B937" s="144"/>
      <c r="C937" s="144"/>
    </row>
    <row r="938" spans="2:3" ht="18" customHeight="1">
      <c r="B938" s="144"/>
      <c r="C938" s="144"/>
    </row>
    <row r="939" spans="2:3" ht="18" customHeight="1">
      <c r="B939" s="144"/>
      <c r="C939" s="144"/>
    </row>
    <row r="940" spans="2:3" ht="18" customHeight="1">
      <c r="B940" s="144"/>
      <c r="C940" s="144"/>
    </row>
    <row r="941" spans="2:3" ht="18" customHeight="1">
      <c r="B941" s="144"/>
      <c r="C941" s="144"/>
    </row>
    <row r="942" spans="2:3" ht="18" customHeight="1">
      <c r="B942" s="144"/>
      <c r="C942" s="144"/>
    </row>
    <row r="943" spans="2:3" ht="18" customHeight="1">
      <c r="B943" s="144"/>
      <c r="C943" s="144"/>
    </row>
    <row r="944" spans="2:3" ht="18" customHeight="1">
      <c r="B944" s="144"/>
      <c r="C944" s="144"/>
    </row>
    <row r="945" spans="2:3" ht="18" customHeight="1">
      <c r="B945" s="144"/>
      <c r="C945" s="144"/>
    </row>
    <row r="946" spans="2:3" ht="18" customHeight="1">
      <c r="B946" s="144"/>
      <c r="C946" s="144"/>
    </row>
    <row r="947" spans="2:3" ht="18" customHeight="1">
      <c r="B947" s="144"/>
      <c r="C947" s="144"/>
    </row>
    <row r="948" spans="2:3" ht="18" customHeight="1">
      <c r="B948" s="144"/>
      <c r="C948" s="144"/>
    </row>
    <row r="949" spans="2:3" ht="18" customHeight="1">
      <c r="B949" s="144"/>
      <c r="C949" s="144"/>
    </row>
    <row r="950" spans="2:3" ht="18" customHeight="1">
      <c r="B950" s="144"/>
      <c r="C950" s="144"/>
    </row>
    <row r="951" spans="2:3" ht="18" customHeight="1">
      <c r="B951" s="144"/>
      <c r="C951" s="144"/>
    </row>
    <row r="952" spans="2:3" ht="18" customHeight="1">
      <c r="B952" s="144"/>
      <c r="C952" s="144"/>
    </row>
    <row r="953" spans="2:3" ht="18" customHeight="1">
      <c r="B953" s="144"/>
      <c r="C953" s="144"/>
    </row>
    <row r="954" spans="2:3" ht="18" customHeight="1">
      <c r="B954" s="144"/>
      <c r="C954" s="144"/>
    </row>
    <row r="955" spans="2:3" ht="18" customHeight="1">
      <c r="B955" s="144"/>
      <c r="C955" s="144"/>
    </row>
    <row r="956" spans="2:3" ht="18" customHeight="1">
      <c r="B956" s="144"/>
      <c r="C956" s="144"/>
    </row>
    <row r="957" spans="2:3" ht="18" customHeight="1">
      <c r="B957" s="144"/>
      <c r="C957" s="144"/>
    </row>
    <row r="958" spans="2:3" ht="18" customHeight="1">
      <c r="B958" s="144"/>
      <c r="C958" s="144"/>
    </row>
    <row r="959" spans="2:3" ht="18" customHeight="1">
      <c r="B959" s="144"/>
      <c r="C959" s="144"/>
    </row>
    <row r="960" spans="2:3" ht="18" customHeight="1">
      <c r="B960" s="144"/>
      <c r="C960" s="144"/>
    </row>
    <row r="961" spans="2:3" ht="18" customHeight="1">
      <c r="B961" s="144"/>
      <c r="C961" s="144"/>
    </row>
    <row r="962" spans="2:3" ht="18" customHeight="1">
      <c r="B962" s="144"/>
      <c r="C962" s="144"/>
    </row>
    <row r="963" spans="2:3" ht="18" customHeight="1">
      <c r="B963" s="144"/>
      <c r="C963" s="144"/>
    </row>
    <row r="964" spans="2:3" ht="18" customHeight="1">
      <c r="B964" s="144"/>
      <c r="C964" s="144"/>
    </row>
    <row r="965" spans="2:3" ht="18" customHeight="1">
      <c r="B965" s="144"/>
      <c r="C965" s="144"/>
    </row>
    <row r="966" spans="2:3" ht="18" customHeight="1">
      <c r="B966" s="144"/>
      <c r="C966" s="144"/>
    </row>
    <row r="967" spans="2:3" ht="18" customHeight="1">
      <c r="B967" s="144"/>
      <c r="C967" s="144"/>
    </row>
    <row r="968" spans="2:3" ht="18" customHeight="1">
      <c r="B968" s="144"/>
      <c r="C968" s="144"/>
    </row>
    <row r="969" spans="2:3" ht="18" customHeight="1">
      <c r="B969" s="144"/>
      <c r="C969" s="144"/>
    </row>
    <row r="970" spans="2:3" ht="18" customHeight="1">
      <c r="B970" s="144"/>
      <c r="C970" s="144"/>
    </row>
    <row r="971" spans="2:3" ht="18" customHeight="1">
      <c r="B971" s="144"/>
      <c r="C971" s="144"/>
    </row>
    <row r="972" spans="2:3" ht="18" customHeight="1">
      <c r="B972" s="144"/>
      <c r="C972" s="144"/>
    </row>
    <row r="973" spans="2:3" ht="18" customHeight="1">
      <c r="B973" s="144"/>
      <c r="C973" s="144"/>
    </row>
    <row r="974" spans="2:3" ht="18" customHeight="1">
      <c r="B974" s="144"/>
      <c r="C974" s="144"/>
    </row>
    <row r="975" spans="2:3" ht="18" customHeight="1">
      <c r="B975" s="144"/>
      <c r="C975" s="144"/>
    </row>
    <row r="976" spans="2:3" ht="18" customHeight="1">
      <c r="B976" s="144"/>
      <c r="C976" s="144"/>
    </row>
    <row r="977" spans="2:3" ht="18" customHeight="1">
      <c r="B977" s="144"/>
      <c r="C977" s="144"/>
    </row>
    <row r="978" spans="2:3" ht="18" customHeight="1">
      <c r="B978" s="144"/>
      <c r="C978" s="144"/>
    </row>
    <row r="979" spans="2:3" ht="18" customHeight="1">
      <c r="B979" s="144"/>
      <c r="C979" s="144"/>
    </row>
    <row r="980" spans="2:3" ht="18" customHeight="1">
      <c r="B980" s="144"/>
      <c r="C980" s="144"/>
    </row>
    <row r="981" spans="2:3" ht="18" customHeight="1">
      <c r="B981" s="144"/>
      <c r="C981" s="144"/>
    </row>
    <row r="982" spans="2:3" ht="18" customHeight="1">
      <c r="B982" s="144"/>
      <c r="C982" s="144"/>
    </row>
    <row r="983" spans="2:3" ht="18" customHeight="1">
      <c r="B983" s="144"/>
      <c r="C983" s="144"/>
    </row>
    <row r="984" spans="2:3" ht="18" customHeight="1">
      <c r="B984" s="144"/>
      <c r="C984" s="144"/>
    </row>
    <row r="985" spans="2:3" ht="18" customHeight="1">
      <c r="B985" s="144"/>
      <c r="C985" s="144"/>
    </row>
    <row r="986" spans="2:3" ht="18" customHeight="1">
      <c r="B986" s="144"/>
      <c r="C986" s="144"/>
    </row>
    <row r="987" spans="2:3" ht="18" customHeight="1">
      <c r="B987" s="144"/>
      <c r="C987" s="144"/>
    </row>
    <row r="988" spans="2:3" ht="18" customHeight="1">
      <c r="B988" s="144"/>
      <c r="C988" s="144"/>
    </row>
    <row r="989" spans="2:3" ht="18" customHeight="1">
      <c r="B989" s="144"/>
      <c r="C989" s="144"/>
    </row>
    <row r="990" spans="2:3" ht="18" customHeight="1">
      <c r="B990" s="144"/>
      <c r="C990" s="144"/>
    </row>
    <row r="991" spans="2:3" ht="18" customHeight="1">
      <c r="B991" s="144"/>
      <c r="C991" s="144"/>
    </row>
    <row r="992" spans="2:3" ht="18" customHeight="1">
      <c r="B992" s="144"/>
      <c r="C992" s="144"/>
    </row>
    <row r="993" spans="2:3" ht="18" customHeight="1">
      <c r="B993" s="144"/>
      <c r="C993" s="144"/>
    </row>
    <row r="994" spans="2:3" ht="18" customHeight="1">
      <c r="B994" s="144"/>
      <c r="C994" s="144"/>
    </row>
    <row r="995" spans="2:3" ht="18" customHeight="1">
      <c r="B995" s="144"/>
      <c r="C995" s="144"/>
    </row>
    <row r="996" spans="2:3" ht="18" customHeight="1">
      <c r="B996" s="144"/>
      <c r="C996" s="144"/>
    </row>
    <row r="997" spans="2:3" ht="18" customHeight="1">
      <c r="B997" s="144"/>
      <c r="C997" s="144"/>
    </row>
    <row r="998" spans="2:3" ht="18" customHeight="1">
      <c r="B998" s="144"/>
      <c r="C998" s="144"/>
    </row>
    <row r="999" spans="2:3" ht="18" customHeight="1">
      <c r="B999" s="144"/>
      <c r="C999" s="144"/>
    </row>
    <row r="1000" spans="2:3" ht="18" customHeight="1">
      <c r="B1000" s="144"/>
      <c r="C1000" s="144"/>
    </row>
    <row r="1001" spans="2:3" ht="18" customHeight="1">
      <c r="B1001" s="144"/>
      <c r="C1001" s="144"/>
    </row>
    <row r="1002" spans="2:3" ht="18" customHeight="1">
      <c r="B1002" s="144"/>
      <c r="C1002" s="144"/>
    </row>
    <row r="1003" spans="2:3" ht="18" customHeight="1">
      <c r="B1003" s="144"/>
      <c r="C1003" s="144"/>
    </row>
    <row r="1004" spans="2:3" ht="18" customHeight="1">
      <c r="B1004" s="144"/>
      <c r="C1004" s="144"/>
    </row>
    <row r="1005" spans="2:3" ht="18" customHeight="1">
      <c r="B1005" s="144"/>
      <c r="C1005" s="144"/>
    </row>
    <row r="1006" spans="2:3" ht="18" customHeight="1">
      <c r="B1006" s="144"/>
      <c r="C1006" s="144"/>
    </row>
    <row r="1007" spans="2:3" ht="18" customHeight="1">
      <c r="B1007" s="144"/>
      <c r="C1007" s="144"/>
    </row>
    <row r="1008" spans="2:3" ht="18" customHeight="1">
      <c r="B1008" s="144"/>
      <c r="C1008" s="144"/>
    </row>
    <row r="1009" spans="2:3" ht="18" customHeight="1">
      <c r="B1009" s="144"/>
      <c r="C1009" s="144"/>
    </row>
    <row r="1010" spans="2:3" ht="18" customHeight="1">
      <c r="B1010" s="144"/>
      <c r="C1010" s="144"/>
    </row>
    <row r="1011" spans="2:3" ht="18" customHeight="1">
      <c r="B1011" s="144"/>
      <c r="C1011" s="144"/>
    </row>
    <row r="1012" spans="2:3" ht="18" customHeight="1">
      <c r="B1012" s="144"/>
      <c r="C1012" s="144"/>
    </row>
    <row r="1013" spans="2:3" ht="18" customHeight="1">
      <c r="B1013" s="144"/>
      <c r="C1013" s="144"/>
    </row>
    <row r="1014" spans="2:3" ht="18" customHeight="1">
      <c r="B1014" s="144"/>
      <c r="C1014" s="144"/>
    </row>
    <row r="1015" spans="2:3" ht="18" customHeight="1">
      <c r="B1015" s="144"/>
      <c r="C1015" s="144"/>
    </row>
    <row r="1016" spans="2:3" ht="18" customHeight="1">
      <c r="B1016" s="144"/>
      <c r="C1016" s="144"/>
    </row>
    <row r="1017" spans="2:3" ht="18" customHeight="1">
      <c r="B1017" s="144"/>
      <c r="C1017" s="144"/>
    </row>
    <row r="1018" spans="2:3" ht="18" customHeight="1">
      <c r="B1018" s="144"/>
      <c r="C1018" s="144"/>
    </row>
    <row r="1019" spans="2:3" ht="18" customHeight="1">
      <c r="B1019" s="144"/>
      <c r="C1019" s="144"/>
    </row>
    <row r="1020" spans="2:3" ht="18" customHeight="1">
      <c r="B1020" s="144"/>
      <c r="C1020" s="144"/>
    </row>
    <row r="1021" spans="2:3" ht="18" customHeight="1">
      <c r="B1021" s="144"/>
      <c r="C1021" s="144"/>
    </row>
    <row r="1022" spans="2:3" ht="18" customHeight="1">
      <c r="B1022" s="144"/>
      <c r="C1022" s="144"/>
    </row>
    <row r="1023" spans="2:3" ht="18" customHeight="1">
      <c r="B1023" s="144"/>
      <c r="C1023" s="144"/>
    </row>
    <row r="1024" spans="2:3" ht="18" customHeight="1">
      <c r="B1024" s="144"/>
      <c r="C1024" s="144"/>
    </row>
    <row r="1025" spans="2:3" ht="18" customHeight="1">
      <c r="B1025" s="144"/>
      <c r="C1025" s="144"/>
    </row>
    <row r="1026" spans="2:3" ht="18" customHeight="1">
      <c r="B1026" s="144"/>
      <c r="C1026" s="144"/>
    </row>
    <row r="1027" spans="2:3" ht="18" customHeight="1">
      <c r="B1027" s="144"/>
      <c r="C1027" s="144"/>
    </row>
    <row r="1028" spans="2:3" ht="18" customHeight="1">
      <c r="B1028" s="144"/>
      <c r="C1028" s="144"/>
    </row>
    <row r="1029" spans="2:3" ht="18" customHeight="1">
      <c r="B1029" s="144"/>
      <c r="C1029" s="144"/>
    </row>
    <row r="1030" spans="2:3" ht="18" customHeight="1">
      <c r="B1030" s="144"/>
      <c r="C1030" s="144"/>
    </row>
    <row r="1031" spans="2:3" ht="18" customHeight="1">
      <c r="B1031" s="144"/>
      <c r="C1031" s="144"/>
    </row>
    <row r="1032" spans="2:3" ht="18" customHeight="1">
      <c r="B1032" s="144"/>
      <c r="C1032" s="144"/>
    </row>
    <row r="1033" spans="2:3" ht="18" customHeight="1">
      <c r="B1033" s="144"/>
      <c r="C1033" s="144"/>
    </row>
    <row r="1034" spans="2:3" ht="18" customHeight="1">
      <c r="B1034" s="144"/>
      <c r="C1034" s="144"/>
    </row>
    <row r="1035" spans="2:3" ht="18" customHeight="1">
      <c r="B1035" s="144"/>
      <c r="C1035" s="144"/>
    </row>
    <row r="1036" spans="2:3" ht="18" customHeight="1">
      <c r="B1036" s="144"/>
      <c r="C1036" s="144"/>
    </row>
    <row r="1037" spans="2:3" ht="18" customHeight="1">
      <c r="B1037" s="144"/>
      <c r="C1037" s="144"/>
    </row>
    <row r="1038" spans="2:3" ht="18" customHeight="1">
      <c r="B1038" s="144"/>
      <c r="C1038" s="144"/>
    </row>
    <row r="1039" spans="2:3" ht="18" customHeight="1">
      <c r="B1039" s="144"/>
      <c r="C1039" s="144"/>
    </row>
    <row r="1040" spans="2:3" ht="18" customHeight="1">
      <c r="B1040" s="144"/>
      <c r="C1040" s="144"/>
    </row>
    <row r="1041" spans="2:3" ht="18" customHeight="1">
      <c r="B1041" s="144"/>
      <c r="C1041" s="144"/>
    </row>
    <row r="1042" spans="2:3" ht="18" customHeight="1">
      <c r="B1042" s="144"/>
      <c r="C1042" s="144"/>
    </row>
    <row r="1043" spans="2:3" ht="18" customHeight="1">
      <c r="B1043" s="144"/>
      <c r="C1043" s="144"/>
    </row>
    <row r="1044" spans="2:3" ht="18" customHeight="1">
      <c r="B1044" s="144"/>
      <c r="C1044" s="144"/>
    </row>
    <row r="1045" spans="2:3" ht="18" customHeight="1">
      <c r="B1045" s="144"/>
      <c r="C1045" s="144"/>
    </row>
    <row r="1046" spans="2:3" ht="18" customHeight="1">
      <c r="B1046" s="144"/>
      <c r="C1046" s="144"/>
    </row>
    <row r="1047" spans="2:3" ht="18" customHeight="1">
      <c r="B1047" s="144"/>
      <c r="C1047" s="144"/>
    </row>
    <row r="1048" spans="2:3" ht="18" customHeight="1">
      <c r="B1048" s="144"/>
      <c r="C1048" s="144"/>
    </row>
    <row r="1049" spans="2:3" ht="18" customHeight="1">
      <c r="B1049" s="144"/>
      <c r="C1049" s="144"/>
    </row>
    <row r="1050" spans="2:3" ht="18" customHeight="1">
      <c r="B1050" s="144"/>
      <c r="C1050" s="144"/>
    </row>
    <row r="1051" spans="2:3" ht="18" customHeight="1">
      <c r="B1051" s="144"/>
      <c r="C1051" s="144"/>
    </row>
    <row r="1052" spans="2:3" ht="18" customHeight="1">
      <c r="B1052" s="144"/>
      <c r="C1052" s="144"/>
    </row>
    <row r="1053" spans="2:3" ht="18" customHeight="1">
      <c r="B1053" s="144"/>
      <c r="C1053" s="144"/>
    </row>
    <row r="1054" spans="2:3" ht="18" customHeight="1">
      <c r="B1054" s="144"/>
      <c r="C1054" s="144"/>
    </row>
    <row r="1055" spans="2:3" ht="18" customHeight="1">
      <c r="B1055" s="144"/>
      <c r="C1055" s="144"/>
    </row>
    <row r="1056" spans="2:3" ht="18" customHeight="1">
      <c r="B1056" s="144"/>
      <c r="C1056" s="144"/>
    </row>
    <row r="1057" spans="2:3" ht="18" customHeight="1">
      <c r="B1057" s="144"/>
      <c r="C1057" s="144"/>
    </row>
    <row r="1058" spans="2:3" ht="18" customHeight="1">
      <c r="B1058" s="144"/>
      <c r="C1058" s="144"/>
    </row>
    <row r="1059" spans="2:3" ht="18" customHeight="1">
      <c r="B1059" s="144"/>
      <c r="C1059" s="144"/>
    </row>
    <row r="1060" spans="2:3" ht="18" customHeight="1">
      <c r="B1060" s="144"/>
      <c r="C1060" s="144"/>
    </row>
    <row r="1061" spans="2:3" ht="18" customHeight="1">
      <c r="B1061" s="144"/>
      <c r="C1061" s="144"/>
    </row>
    <row r="1062" spans="2:3" ht="18" customHeight="1">
      <c r="B1062" s="144"/>
      <c r="C1062" s="144"/>
    </row>
    <row r="1063" spans="2:3" ht="18" customHeight="1">
      <c r="B1063" s="144"/>
      <c r="C1063" s="144"/>
    </row>
    <row r="1064" spans="2:3" ht="18" customHeight="1">
      <c r="B1064" s="144"/>
      <c r="C1064" s="144"/>
    </row>
    <row r="1065" spans="2:3" ht="18" customHeight="1">
      <c r="B1065" s="144"/>
      <c r="C1065" s="144"/>
    </row>
    <row r="1066" spans="2:3" ht="18" customHeight="1">
      <c r="B1066" s="144"/>
      <c r="C1066" s="144"/>
    </row>
    <row r="1067" spans="2:3" ht="18" customHeight="1">
      <c r="B1067" s="144"/>
      <c r="C1067" s="144"/>
    </row>
    <row r="1068" spans="2:3" ht="18" customHeight="1">
      <c r="B1068" s="144"/>
      <c r="C1068" s="144"/>
    </row>
    <row r="1069" spans="2:3" ht="18" customHeight="1">
      <c r="B1069" s="144"/>
      <c r="C1069" s="144"/>
    </row>
    <row r="1070" spans="2:3" ht="18" customHeight="1">
      <c r="B1070" s="144"/>
      <c r="C1070" s="144"/>
    </row>
    <row r="1071" spans="2:3" ht="18" customHeight="1">
      <c r="B1071" s="144"/>
      <c r="C1071" s="144"/>
    </row>
    <row r="1072" spans="2:3" ht="18" customHeight="1">
      <c r="B1072" s="144"/>
      <c r="C1072" s="144"/>
    </row>
    <row r="1073" spans="2:3" ht="18" customHeight="1">
      <c r="B1073" s="144"/>
      <c r="C1073" s="144"/>
    </row>
    <row r="1074" spans="2:3" ht="18" customHeight="1">
      <c r="B1074" s="144"/>
      <c r="C1074" s="144"/>
    </row>
    <row r="1075" spans="2:3" ht="18" customHeight="1">
      <c r="B1075" s="144"/>
      <c r="C1075" s="144"/>
    </row>
    <row r="1076" spans="2:3" ht="18" customHeight="1">
      <c r="B1076" s="144"/>
      <c r="C1076" s="144"/>
    </row>
    <row r="1077" spans="2:3" ht="18" customHeight="1">
      <c r="B1077" s="144"/>
      <c r="C1077" s="144"/>
    </row>
    <row r="1078" spans="2:3" ht="18" customHeight="1">
      <c r="B1078" s="144"/>
      <c r="C1078" s="144"/>
    </row>
    <row r="1079" spans="2:3" ht="18" customHeight="1">
      <c r="B1079" s="144"/>
      <c r="C1079" s="144"/>
    </row>
    <row r="1080" spans="2:3" ht="18" customHeight="1">
      <c r="B1080" s="144"/>
      <c r="C1080" s="144"/>
    </row>
    <row r="1081" spans="2:3" ht="18" customHeight="1">
      <c r="B1081" s="144"/>
      <c r="C1081" s="144"/>
    </row>
    <row r="1082" spans="2:3" ht="18" customHeight="1">
      <c r="B1082" s="144"/>
      <c r="C1082" s="144"/>
    </row>
    <row r="1083" spans="2:3" ht="18" customHeight="1">
      <c r="B1083" s="144"/>
      <c r="C1083" s="144"/>
    </row>
    <row r="1084" spans="2:3" ht="18" customHeight="1">
      <c r="B1084" s="144"/>
      <c r="C1084" s="144"/>
    </row>
    <row r="1085" spans="2:3" ht="18" customHeight="1">
      <c r="B1085" s="144"/>
      <c r="C1085" s="144"/>
    </row>
    <row r="1086" spans="2:3" ht="18" customHeight="1">
      <c r="B1086" s="144"/>
      <c r="C1086" s="144"/>
    </row>
    <row r="1087" spans="2:3" ht="18" customHeight="1">
      <c r="B1087" s="144"/>
      <c r="C1087" s="144"/>
    </row>
    <row r="1088" spans="2:3" ht="18" customHeight="1">
      <c r="B1088" s="144"/>
      <c r="C1088" s="144"/>
    </row>
    <row r="1089" spans="2:3" ht="18" customHeight="1">
      <c r="B1089" s="144"/>
      <c r="C1089" s="144"/>
    </row>
    <row r="1090" spans="2:3" ht="18" customHeight="1">
      <c r="B1090" s="144"/>
      <c r="C1090" s="144"/>
    </row>
    <row r="1091" spans="2:3" ht="18" customHeight="1">
      <c r="B1091" s="144"/>
      <c r="C1091" s="144"/>
    </row>
    <row r="1092" spans="2:3" ht="18" customHeight="1">
      <c r="B1092" s="144"/>
      <c r="C1092" s="144"/>
    </row>
    <row r="1093" spans="2:3" ht="18" customHeight="1">
      <c r="B1093" s="144"/>
      <c r="C1093" s="144"/>
    </row>
    <row r="1094" spans="2:3" ht="18" customHeight="1">
      <c r="B1094" s="144"/>
      <c r="C1094" s="144"/>
    </row>
    <row r="1095" spans="2:3" ht="18" customHeight="1">
      <c r="B1095" s="144"/>
      <c r="C1095" s="144"/>
    </row>
    <row r="1096" spans="2:3" ht="18" customHeight="1">
      <c r="B1096" s="144"/>
      <c r="C1096" s="144"/>
    </row>
    <row r="1097" spans="2:3" ht="18" customHeight="1">
      <c r="B1097" s="144"/>
      <c r="C1097" s="144"/>
    </row>
    <row r="1098" spans="2:3" ht="18" customHeight="1">
      <c r="B1098" s="144"/>
      <c r="C1098" s="144"/>
    </row>
    <row r="1099" spans="2:3" ht="18" customHeight="1">
      <c r="B1099" s="144"/>
      <c r="C1099" s="144"/>
    </row>
    <row r="1100" spans="2:3" ht="18" customHeight="1">
      <c r="B1100" s="144"/>
      <c r="C1100" s="144"/>
    </row>
    <row r="1101" spans="2:3" ht="18" customHeight="1">
      <c r="B1101" s="144"/>
      <c r="C1101" s="144"/>
    </row>
    <row r="1102" spans="2:3" ht="18" customHeight="1">
      <c r="B1102" s="144"/>
      <c r="C1102" s="144"/>
    </row>
    <row r="1103" spans="2:3" ht="18" customHeight="1">
      <c r="B1103" s="144"/>
      <c r="C1103" s="144"/>
    </row>
    <row r="1104" spans="2:3" ht="18" customHeight="1">
      <c r="B1104" s="144"/>
      <c r="C1104" s="144"/>
    </row>
    <row r="1105" spans="2:3" ht="18" customHeight="1">
      <c r="B1105" s="144"/>
      <c r="C1105" s="144"/>
    </row>
    <row r="1106" spans="2:3" ht="18" customHeight="1">
      <c r="B1106" s="144"/>
      <c r="C1106" s="144"/>
    </row>
    <row r="1107" spans="2:3" ht="18" customHeight="1">
      <c r="B1107" s="144"/>
      <c r="C1107" s="144"/>
    </row>
    <row r="1108" spans="2:3" ht="18" customHeight="1">
      <c r="B1108" s="144"/>
      <c r="C1108" s="144"/>
    </row>
    <row r="1109" spans="2:3" ht="18" customHeight="1">
      <c r="B1109" s="144"/>
      <c r="C1109" s="144"/>
    </row>
    <row r="1110" spans="2:3" ht="18" customHeight="1">
      <c r="B1110" s="144"/>
      <c r="C1110" s="144"/>
    </row>
    <row r="1111" spans="2:3" ht="18" customHeight="1">
      <c r="B1111" s="144"/>
      <c r="C1111" s="144"/>
    </row>
    <row r="1112" spans="2:3" ht="18" customHeight="1">
      <c r="B1112" s="144"/>
      <c r="C1112" s="144"/>
    </row>
    <row r="1113" spans="2:3" ht="18" customHeight="1">
      <c r="B1113" s="144"/>
      <c r="C1113" s="144"/>
    </row>
    <row r="1114" spans="2:3" ht="18" customHeight="1">
      <c r="B1114" s="144"/>
      <c r="C1114" s="144"/>
    </row>
    <row r="1115" spans="2:3" ht="18" customHeight="1">
      <c r="B1115" s="144"/>
      <c r="C1115" s="144"/>
    </row>
    <row r="1116" spans="2:3" ht="18" customHeight="1">
      <c r="B1116" s="144"/>
      <c r="C1116" s="144"/>
    </row>
    <row r="1117" spans="2:3" ht="18" customHeight="1">
      <c r="B1117" s="144"/>
      <c r="C1117" s="144"/>
    </row>
    <row r="1118" spans="2:3" ht="18" customHeight="1">
      <c r="B1118" s="144"/>
      <c r="C1118" s="144"/>
    </row>
    <row r="1119" spans="2:3" ht="18" customHeight="1">
      <c r="B1119" s="144"/>
      <c r="C1119" s="144"/>
    </row>
    <row r="1120" spans="2:3" ht="18" customHeight="1">
      <c r="B1120" s="144"/>
      <c r="C1120" s="144"/>
    </row>
    <row r="1121" spans="2:3" ht="18" customHeight="1">
      <c r="B1121" s="144"/>
      <c r="C1121" s="144"/>
    </row>
    <row r="1122" spans="2:3" ht="18" customHeight="1">
      <c r="B1122" s="144"/>
      <c r="C1122" s="144"/>
    </row>
    <row r="1123" spans="2:3" ht="18" customHeight="1">
      <c r="B1123" s="144"/>
      <c r="C1123" s="144"/>
    </row>
    <row r="1124" spans="2:3" ht="18" customHeight="1">
      <c r="B1124" s="144"/>
      <c r="C1124" s="144"/>
    </row>
    <row r="1125" spans="2:3" ht="18" customHeight="1">
      <c r="B1125" s="144"/>
      <c r="C1125" s="144"/>
    </row>
    <row r="1126" spans="2:3" ht="18" customHeight="1">
      <c r="B1126" s="144"/>
      <c r="C1126" s="144"/>
    </row>
    <row r="1127" spans="2:3" ht="18" customHeight="1">
      <c r="B1127" s="144"/>
      <c r="C1127" s="144"/>
    </row>
    <row r="1128" spans="2:3" ht="18" customHeight="1">
      <c r="B1128" s="144"/>
      <c r="C1128" s="144"/>
    </row>
    <row r="1129" spans="2:3" ht="18" customHeight="1">
      <c r="B1129" s="144"/>
      <c r="C1129" s="144"/>
    </row>
    <row r="1130" spans="2:3" ht="18" customHeight="1">
      <c r="B1130" s="144"/>
      <c r="C1130" s="144"/>
    </row>
    <row r="1131" spans="2:3" ht="18" customHeight="1">
      <c r="B1131" s="144"/>
      <c r="C1131" s="144"/>
    </row>
    <row r="1132" spans="2:3" ht="18" customHeight="1">
      <c r="B1132" s="144"/>
      <c r="C1132" s="144"/>
    </row>
    <row r="1133" spans="2:3" ht="18" customHeight="1">
      <c r="B1133" s="144"/>
      <c r="C1133" s="144"/>
    </row>
    <row r="1134" spans="2:3" ht="18" customHeight="1">
      <c r="B1134" s="144"/>
      <c r="C1134" s="144"/>
    </row>
    <row r="1135" spans="2:3" ht="18" customHeight="1">
      <c r="B1135" s="144"/>
      <c r="C1135" s="144"/>
    </row>
    <row r="1136" spans="2:3" ht="18" customHeight="1">
      <c r="B1136" s="144"/>
      <c r="C1136" s="144"/>
    </row>
    <row r="1137" spans="2:3" ht="18" customHeight="1">
      <c r="B1137" s="144"/>
      <c r="C1137" s="144"/>
    </row>
    <row r="1138" spans="2:3" ht="18" customHeight="1">
      <c r="B1138" s="144"/>
      <c r="C1138" s="144"/>
    </row>
    <row r="1139" spans="2:3" ht="18" customHeight="1">
      <c r="B1139" s="144"/>
      <c r="C1139" s="144"/>
    </row>
    <row r="1140" spans="2:3" ht="18" customHeight="1">
      <c r="B1140" s="144"/>
      <c r="C1140" s="144"/>
    </row>
    <row r="1141" spans="2:3" ht="18" customHeight="1">
      <c r="B1141" s="144"/>
      <c r="C1141" s="144"/>
    </row>
    <row r="1142" spans="2:3" ht="18" customHeight="1">
      <c r="B1142" s="144"/>
      <c r="C1142" s="144"/>
    </row>
    <row r="1143" spans="2:3" ht="18" customHeight="1">
      <c r="B1143" s="144"/>
      <c r="C1143" s="144"/>
    </row>
    <row r="1144" spans="2:3" ht="18" customHeight="1">
      <c r="B1144" s="144"/>
      <c r="C1144" s="144"/>
    </row>
    <row r="1145" spans="2:3" ht="18" customHeight="1">
      <c r="B1145" s="144"/>
      <c r="C1145" s="144"/>
    </row>
    <row r="1146" spans="2:3" ht="18" customHeight="1">
      <c r="B1146" s="144"/>
      <c r="C1146" s="144"/>
    </row>
    <row r="1147" spans="2:3" ht="18" customHeight="1">
      <c r="B1147" s="144"/>
      <c r="C1147" s="144"/>
    </row>
    <row r="1148" spans="2:3" ht="18" customHeight="1">
      <c r="B1148" s="144"/>
      <c r="C1148" s="144"/>
    </row>
    <row r="1149" spans="2:3" ht="18" customHeight="1">
      <c r="B1149" s="144"/>
      <c r="C1149" s="144"/>
    </row>
    <row r="1150" spans="2:3" ht="18" customHeight="1">
      <c r="B1150" s="144"/>
      <c r="C1150" s="144"/>
    </row>
    <row r="1151" spans="2:3" ht="18" customHeight="1">
      <c r="B1151" s="144"/>
      <c r="C1151" s="144"/>
    </row>
    <row r="1152" spans="2:3" ht="18" customHeight="1">
      <c r="B1152" s="144"/>
      <c r="C1152" s="144"/>
    </row>
    <row r="1153" spans="2:3" ht="18" customHeight="1">
      <c r="B1153" s="144"/>
      <c r="C1153" s="144"/>
    </row>
    <row r="1154" spans="2:3" ht="18" customHeight="1">
      <c r="B1154" s="144"/>
      <c r="C1154" s="144"/>
    </row>
    <row r="1155" spans="2:3" ht="18" customHeight="1">
      <c r="B1155" s="144"/>
      <c r="C1155" s="144"/>
    </row>
    <row r="1156" spans="2:3" ht="18" customHeight="1">
      <c r="B1156" s="144"/>
      <c r="C1156" s="144"/>
    </row>
    <row r="1157" spans="2:3" ht="18" customHeight="1">
      <c r="B1157" s="144"/>
      <c r="C1157" s="144"/>
    </row>
    <row r="1158" spans="2:3" ht="18" customHeight="1">
      <c r="B1158" s="144"/>
      <c r="C1158" s="144"/>
    </row>
    <row r="1159" spans="2:3" ht="18" customHeight="1">
      <c r="B1159" s="144"/>
      <c r="C1159" s="144"/>
    </row>
    <row r="1160" spans="2:3" ht="18" customHeight="1">
      <c r="B1160" s="144"/>
      <c r="C1160" s="144"/>
    </row>
    <row r="1161" spans="2:3" ht="18" customHeight="1">
      <c r="B1161" s="144"/>
      <c r="C1161" s="144"/>
    </row>
    <row r="1162" spans="2:3" ht="18" customHeight="1">
      <c r="B1162" s="144"/>
      <c r="C1162" s="144"/>
    </row>
    <row r="1163" spans="2:3" ht="18" customHeight="1">
      <c r="B1163" s="144"/>
      <c r="C1163" s="144"/>
    </row>
    <row r="1164" spans="2:3" ht="18" customHeight="1">
      <c r="B1164" s="144"/>
      <c r="C1164" s="144"/>
    </row>
    <row r="1165" spans="2:3" ht="18" customHeight="1">
      <c r="B1165" s="144"/>
      <c r="C1165" s="144"/>
    </row>
    <row r="1166" spans="2:3" ht="18" customHeight="1">
      <c r="B1166" s="144"/>
      <c r="C1166" s="144"/>
    </row>
    <row r="1167" spans="2:3" ht="18" customHeight="1">
      <c r="B1167" s="144"/>
      <c r="C1167" s="144"/>
    </row>
    <row r="1168" spans="2:3" ht="18" customHeight="1">
      <c r="B1168" s="144"/>
      <c r="C1168" s="144"/>
    </row>
    <row r="1169" spans="2:3" ht="18" customHeight="1">
      <c r="B1169" s="144"/>
      <c r="C1169" s="144"/>
    </row>
    <row r="1170" spans="2:3" ht="18" customHeight="1">
      <c r="B1170" s="144"/>
      <c r="C1170" s="144"/>
    </row>
    <row r="1171" spans="2:3" ht="18" customHeight="1">
      <c r="B1171" s="144"/>
      <c r="C1171" s="144"/>
    </row>
    <row r="1172" spans="2:3" ht="18" customHeight="1">
      <c r="B1172" s="144"/>
      <c r="C1172" s="144"/>
    </row>
    <row r="1173" spans="2:3" ht="18" customHeight="1">
      <c r="B1173" s="144"/>
      <c r="C1173" s="144"/>
    </row>
    <row r="1174" spans="2:3" ht="18" customHeight="1">
      <c r="B1174" s="144"/>
      <c r="C1174" s="144"/>
    </row>
    <row r="1175" spans="2:3" ht="18" customHeight="1">
      <c r="B1175" s="144"/>
      <c r="C1175" s="144"/>
    </row>
    <row r="1176" spans="2:3" ht="18" customHeight="1">
      <c r="B1176" s="144"/>
      <c r="C1176" s="144"/>
    </row>
    <row r="1177" spans="2:3" ht="18" customHeight="1">
      <c r="B1177" s="144"/>
      <c r="C1177" s="144"/>
    </row>
    <row r="1178" spans="2:3" ht="18" customHeight="1">
      <c r="B1178" s="144"/>
      <c r="C1178" s="144"/>
    </row>
    <row r="1179" spans="2:3" ht="18" customHeight="1">
      <c r="B1179" s="144"/>
      <c r="C1179" s="144"/>
    </row>
    <row r="1180" spans="2:3" ht="18" customHeight="1">
      <c r="B1180" s="144"/>
      <c r="C1180" s="144"/>
    </row>
    <row r="1181" spans="2:3" ht="18" customHeight="1">
      <c r="B1181" s="144"/>
      <c r="C1181" s="144"/>
    </row>
    <row r="1182" spans="2:3" ht="18" customHeight="1">
      <c r="B1182" s="144"/>
      <c r="C1182" s="144"/>
    </row>
    <row r="1183" spans="2:3" ht="18" customHeight="1">
      <c r="B1183" s="144"/>
      <c r="C1183" s="144"/>
    </row>
    <row r="1184" spans="2:3" ht="18" customHeight="1">
      <c r="B1184" s="144"/>
      <c r="C1184" s="144"/>
    </row>
    <row r="1185" spans="2:3" ht="18" customHeight="1">
      <c r="B1185" s="144"/>
      <c r="C1185" s="144"/>
    </row>
    <row r="1186" spans="2:3" ht="18" customHeight="1">
      <c r="B1186" s="144"/>
      <c r="C1186" s="144"/>
    </row>
    <row r="1187" spans="2:3" ht="18" customHeight="1">
      <c r="B1187" s="144"/>
      <c r="C1187" s="144"/>
    </row>
    <row r="1188" spans="2:3" ht="18" customHeight="1">
      <c r="B1188" s="144"/>
      <c r="C1188" s="144"/>
    </row>
    <row r="1189" spans="2:3" ht="18" customHeight="1">
      <c r="B1189" s="144"/>
      <c r="C1189" s="144"/>
    </row>
    <row r="1190" spans="2:3" ht="18" customHeight="1">
      <c r="B1190" s="144"/>
      <c r="C1190" s="144"/>
    </row>
    <row r="1191" spans="2:3" ht="18" customHeight="1">
      <c r="B1191" s="144"/>
      <c r="C1191" s="144"/>
    </row>
    <row r="1192" spans="2:3" ht="18" customHeight="1">
      <c r="B1192" s="144"/>
      <c r="C1192" s="144"/>
    </row>
    <row r="1193" spans="2:3" ht="18" customHeight="1">
      <c r="B1193" s="144"/>
      <c r="C1193" s="144"/>
    </row>
    <row r="1194" spans="2:3" ht="18" customHeight="1">
      <c r="B1194" s="144"/>
      <c r="C1194" s="144"/>
    </row>
    <row r="1195" spans="2:3" ht="18" customHeight="1">
      <c r="B1195" s="144"/>
      <c r="C1195" s="144"/>
    </row>
    <row r="1196" spans="2:3" ht="18" customHeight="1">
      <c r="B1196" s="144"/>
      <c r="C1196" s="144"/>
    </row>
    <row r="1197" spans="2:3" ht="18" customHeight="1">
      <c r="B1197" s="144"/>
      <c r="C1197" s="144"/>
    </row>
    <row r="1198" spans="2:3" ht="18" customHeight="1">
      <c r="B1198" s="144"/>
      <c r="C1198" s="144"/>
    </row>
    <row r="1199" spans="2:3" ht="18" customHeight="1">
      <c r="B1199" s="144"/>
      <c r="C1199" s="144"/>
    </row>
    <row r="1200" spans="2:3" ht="18" customHeight="1">
      <c r="B1200" s="144"/>
      <c r="C1200" s="144"/>
    </row>
    <row r="1201" spans="2:3" ht="18" customHeight="1">
      <c r="B1201" s="144"/>
      <c r="C1201" s="144"/>
    </row>
    <row r="1202" spans="2:3" ht="18" customHeight="1">
      <c r="B1202" s="144"/>
      <c r="C1202" s="144"/>
    </row>
    <row r="1203" spans="2:3" ht="18" customHeight="1">
      <c r="B1203" s="144"/>
      <c r="C1203" s="144"/>
    </row>
    <row r="1204" spans="2:3" ht="18" customHeight="1">
      <c r="B1204" s="144"/>
      <c r="C1204" s="144"/>
    </row>
    <row r="1205" spans="2:3" ht="18" customHeight="1">
      <c r="B1205" s="144"/>
      <c r="C1205" s="144"/>
    </row>
    <row r="1206" spans="2:3" ht="18" customHeight="1">
      <c r="B1206" s="144"/>
      <c r="C1206" s="144"/>
    </row>
    <row r="1207" spans="2:3" ht="18" customHeight="1">
      <c r="B1207" s="144"/>
      <c r="C1207" s="144"/>
    </row>
    <row r="1208" spans="2:3" ht="18" customHeight="1">
      <c r="B1208" s="144"/>
      <c r="C1208" s="144"/>
    </row>
    <row r="1209" spans="2:3" ht="18" customHeight="1">
      <c r="B1209" s="144"/>
      <c r="C1209" s="144"/>
    </row>
    <row r="1210" spans="2:3" ht="18" customHeight="1">
      <c r="B1210" s="144"/>
      <c r="C1210" s="144"/>
    </row>
    <row r="1211" spans="2:3" ht="18" customHeight="1">
      <c r="B1211" s="144"/>
      <c r="C1211" s="144"/>
    </row>
    <row r="1212" spans="2:3" ht="18" customHeight="1">
      <c r="B1212" s="144"/>
      <c r="C1212" s="144"/>
    </row>
    <row r="1213" spans="2:3" ht="18" customHeight="1">
      <c r="B1213" s="144"/>
      <c r="C1213" s="144"/>
    </row>
    <row r="1214" spans="2:3" ht="18" customHeight="1">
      <c r="B1214" s="144"/>
      <c r="C1214" s="144"/>
    </row>
    <row r="1215" spans="2:3" ht="18" customHeight="1">
      <c r="B1215" s="144"/>
      <c r="C1215" s="144"/>
    </row>
    <row r="1216" spans="2:3" ht="18" customHeight="1">
      <c r="B1216" s="144"/>
      <c r="C1216" s="144"/>
    </row>
    <row r="1217" spans="2:3" ht="18" customHeight="1">
      <c r="B1217" s="144"/>
      <c r="C1217" s="144"/>
    </row>
    <row r="1218" spans="2:3" ht="18" customHeight="1">
      <c r="B1218" s="144"/>
      <c r="C1218" s="144"/>
    </row>
    <row r="1219" spans="2:3" ht="18" customHeight="1">
      <c r="B1219" s="144"/>
      <c r="C1219" s="144"/>
    </row>
    <row r="1220" spans="2:3" ht="18" customHeight="1">
      <c r="B1220" s="144"/>
      <c r="C1220" s="144"/>
    </row>
    <row r="1221" spans="2:3" ht="18" customHeight="1">
      <c r="B1221" s="144"/>
      <c r="C1221" s="144"/>
    </row>
    <row r="1222" spans="2:3" ht="18" customHeight="1">
      <c r="B1222" s="144"/>
      <c r="C1222" s="144"/>
    </row>
    <row r="1223" spans="2:3" ht="18" customHeight="1">
      <c r="B1223" s="144"/>
      <c r="C1223" s="144"/>
    </row>
    <row r="1224" spans="2:3" ht="18" customHeight="1">
      <c r="B1224" s="144"/>
      <c r="C1224" s="144"/>
    </row>
    <row r="1225" spans="2:3" ht="18" customHeight="1">
      <c r="B1225" s="144"/>
      <c r="C1225" s="144"/>
    </row>
    <row r="1226" spans="2:3" ht="18" customHeight="1">
      <c r="B1226" s="144"/>
      <c r="C1226" s="144"/>
    </row>
    <row r="1227" spans="2:3" ht="18" customHeight="1">
      <c r="B1227" s="144"/>
      <c r="C1227" s="144"/>
    </row>
    <row r="1228" spans="2:3" ht="18" customHeight="1">
      <c r="B1228" s="144"/>
      <c r="C1228" s="144"/>
    </row>
    <row r="1229" spans="2:3" ht="18" customHeight="1">
      <c r="B1229" s="144"/>
      <c r="C1229" s="144"/>
    </row>
    <row r="1230" spans="2:3" ht="18" customHeight="1">
      <c r="B1230" s="144"/>
      <c r="C1230" s="144"/>
    </row>
    <row r="1231" spans="2:3" ht="18" customHeight="1">
      <c r="B1231" s="144"/>
      <c r="C1231" s="144"/>
    </row>
    <row r="1232" spans="2:3" ht="18" customHeight="1">
      <c r="B1232" s="144"/>
      <c r="C1232" s="144"/>
    </row>
    <row r="1233" spans="2:3" ht="18" customHeight="1">
      <c r="B1233" s="144"/>
      <c r="C1233" s="144"/>
    </row>
    <row r="1234" spans="2:3" ht="18" customHeight="1">
      <c r="B1234" s="144"/>
      <c r="C1234" s="144"/>
    </row>
    <row r="1235" spans="2:3" ht="18" customHeight="1">
      <c r="B1235" s="144"/>
      <c r="C1235" s="144"/>
    </row>
    <row r="1236" spans="2:3" ht="18" customHeight="1">
      <c r="B1236" s="144"/>
      <c r="C1236" s="144"/>
    </row>
    <row r="1237" spans="2:3" ht="18" customHeight="1">
      <c r="B1237" s="144"/>
      <c r="C1237" s="144"/>
    </row>
    <row r="1238" spans="2:3" ht="18" customHeight="1">
      <c r="B1238" s="144"/>
      <c r="C1238" s="144"/>
    </row>
    <row r="1239" spans="2:3" ht="18" customHeight="1">
      <c r="B1239" s="144"/>
      <c r="C1239" s="144"/>
    </row>
    <row r="1240" spans="2:3" ht="18" customHeight="1">
      <c r="B1240" s="144"/>
      <c r="C1240" s="144"/>
    </row>
    <row r="1241" spans="2:3" ht="18" customHeight="1">
      <c r="B1241" s="144"/>
      <c r="C1241" s="144"/>
    </row>
    <row r="1242" spans="2:3" ht="18" customHeight="1">
      <c r="B1242" s="144"/>
      <c r="C1242" s="144"/>
    </row>
    <row r="1243" spans="2:3" ht="18" customHeight="1">
      <c r="B1243" s="144"/>
      <c r="C1243" s="144"/>
    </row>
    <row r="1244" spans="2:3" ht="18" customHeight="1">
      <c r="B1244" s="144"/>
      <c r="C1244" s="144"/>
    </row>
    <row r="1245" spans="2:3" ht="18" customHeight="1">
      <c r="B1245" s="144"/>
      <c r="C1245" s="144"/>
    </row>
    <row r="1246" spans="2:3" ht="18" customHeight="1">
      <c r="B1246" s="144"/>
      <c r="C1246" s="144"/>
    </row>
    <row r="1247" spans="2:3" ht="18" customHeight="1">
      <c r="B1247" s="144"/>
      <c r="C1247" s="144"/>
    </row>
    <row r="1248" spans="2:3" ht="18" customHeight="1">
      <c r="B1248" s="144"/>
      <c r="C1248" s="144"/>
    </row>
    <row r="1249" spans="2:3" ht="18" customHeight="1">
      <c r="B1249" s="144"/>
      <c r="C1249" s="144"/>
    </row>
    <row r="1250" spans="2:3" ht="18" customHeight="1">
      <c r="B1250" s="144"/>
      <c r="C1250" s="144"/>
    </row>
    <row r="1251" spans="2:3" ht="18" customHeight="1">
      <c r="B1251" s="144"/>
      <c r="C1251" s="144"/>
    </row>
    <row r="1252" spans="2:3" ht="18" customHeight="1">
      <c r="B1252" s="144"/>
      <c r="C1252" s="144"/>
    </row>
    <row r="1253" spans="2:3" ht="18" customHeight="1">
      <c r="B1253" s="144"/>
      <c r="C1253" s="144"/>
    </row>
    <row r="1254" spans="2:3" ht="18" customHeight="1">
      <c r="B1254" s="144"/>
      <c r="C1254" s="144"/>
    </row>
    <row r="1255" spans="2:3" ht="18" customHeight="1">
      <c r="B1255" s="144"/>
      <c r="C1255" s="144"/>
    </row>
    <row r="1256" spans="2:3" ht="18" customHeight="1">
      <c r="B1256" s="144"/>
      <c r="C1256" s="144"/>
    </row>
    <row r="1257" spans="2:3" ht="18" customHeight="1">
      <c r="B1257" s="144"/>
      <c r="C1257" s="144"/>
    </row>
    <row r="1258" spans="2:3" ht="18" customHeight="1">
      <c r="B1258" s="144"/>
      <c r="C1258" s="144"/>
    </row>
    <row r="1259" spans="2:3" ht="18" customHeight="1">
      <c r="B1259" s="144"/>
      <c r="C1259" s="144"/>
    </row>
    <row r="1260" spans="2:3" ht="18" customHeight="1">
      <c r="B1260" s="144"/>
      <c r="C1260" s="144"/>
    </row>
    <row r="1261" spans="2:3" ht="18" customHeight="1">
      <c r="B1261" s="144"/>
      <c r="C1261" s="144"/>
    </row>
    <row r="1262" spans="2:3" ht="18" customHeight="1">
      <c r="B1262" s="144"/>
      <c r="C1262" s="144"/>
    </row>
    <row r="1263" spans="2:3" ht="18" customHeight="1">
      <c r="B1263" s="144"/>
      <c r="C1263" s="144"/>
    </row>
    <row r="1264" spans="2:3" ht="18" customHeight="1">
      <c r="B1264" s="144"/>
      <c r="C1264" s="144"/>
    </row>
    <row r="1265" spans="2:3" ht="18" customHeight="1">
      <c r="B1265" s="144"/>
      <c r="C1265" s="144"/>
    </row>
    <row r="1266" spans="2:3" ht="18" customHeight="1">
      <c r="B1266" s="144"/>
      <c r="C1266" s="144"/>
    </row>
    <row r="1267" spans="2:3" ht="18" customHeight="1">
      <c r="B1267" s="144"/>
      <c r="C1267" s="144"/>
    </row>
    <row r="1268" spans="2:3" ht="18" customHeight="1">
      <c r="B1268" s="144"/>
      <c r="C1268" s="144"/>
    </row>
    <row r="1269" spans="2:3" ht="18" customHeight="1">
      <c r="B1269" s="144"/>
      <c r="C1269" s="144"/>
    </row>
    <row r="1270" spans="2:3" ht="18" customHeight="1">
      <c r="B1270" s="144"/>
      <c r="C1270" s="144"/>
    </row>
    <row r="1271" spans="2:3" ht="18" customHeight="1">
      <c r="B1271" s="144"/>
      <c r="C1271" s="144"/>
    </row>
    <row r="1272" spans="2:3" ht="18" customHeight="1">
      <c r="B1272" s="144"/>
      <c r="C1272" s="144"/>
    </row>
    <row r="1273" spans="2:3" ht="18" customHeight="1">
      <c r="B1273" s="144"/>
      <c r="C1273" s="144"/>
    </row>
    <row r="1274" spans="2:3" ht="18" customHeight="1">
      <c r="B1274" s="144"/>
      <c r="C1274" s="144"/>
    </row>
    <row r="1275" spans="2:3" ht="18" customHeight="1">
      <c r="B1275" s="144"/>
      <c r="C1275" s="144"/>
    </row>
    <row r="1276" spans="2:3" ht="18" customHeight="1">
      <c r="B1276" s="144"/>
      <c r="C1276" s="144"/>
    </row>
    <row r="1277" spans="2:3" ht="18" customHeight="1">
      <c r="B1277" s="144"/>
      <c r="C1277" s="144"/>
    </row>
    <row r="1278" spans="2:3" ht="18" customHeight="1">
      <c r="B1278" s="144"/>
      <c r="C1278" s="144"/>
    </row>
    <row r="1279" spans="2:3" ht="18" customHeight="1">
      <c r="B1279" s="144"/>
      <c r="C1279" s="144"/>
    </row>
    <row r="1280" spans="2:3" ht="18" customHeight="1">
      <c r="B1280" s="144"/>
      <c r="C1280" s="144"/>
    </row>
    <row r="1281" spans="2:3" ht="18" customHeight="1">
      <c r="B1281" s="144"/>
      <c r="C1281" s="144"/>
    </row>
    <row r="1282" spans="2:3" ht="18" customHeight="1">
      <c r="B1282" s="144"/>
      <c r="C1282" s="144"/>
    </row>
    <row r="1283" spans="2:3" ht="18" customHeight="1">
      <c r="B1283" s="144"/>
      <c r="C1283" s="144"/>
    </row>
    <row r="1284" spans="2:3" ht="18" customHeight="1">
      <c r="B1284" s="144"/>
      <c r="C1284" s="144"/>
    </row>
    <row r="1285" spans="2:3" ht="18" customHeight="1">
      <c r="B1285" s="144"/>
      <c r="C1285" s="144"/>
    </row>
    <row r="1286" spans="2:3" ht="18" customHeight="1">
      <c r="B1286" s="144"/>
      <c r="C1286" s="144"/>
    </row>
    <row r="1287" spans="2:3" ht="18" customHeight="1">
      <c r="B1287" s="144"/>
      <c r="C1287" s="144"/>
    </row>
    <row r="1288" spans="2:3" ht="18" customHeight="1">
      <c r="B1288" s="144"/>
      <c r="C1288" s="144"/>
    </row>
    <row r="1289" spans="2:3" ht="18" customHeight="1">
      <c r="B1289" s="144"/>
      <c r="C1289" s="144"/>
    </row>
    <row r="1290" spans="2:3" ht="18" customHeight="1">
      <c r="B1290" s="144"/>
      <c r="C1290" s="144"/>
    </row>
    <row r="1291" spans="2:3" ht="18" customHeight="1">
      <c r="B1291" s="144"/>
      <c r="C1291" s="144"/>
    </row>
    <row r="1292" spans="2:3" ht="18" customHeight="1">
      <c r="B1292" s="144"/>
      <c r="C1292" s="144"/>
    </row>
    <row r="1293" spans="2:3" ht="18" customHeight="1">
      <c r="B1293" s="144"/>
      <c r="C1293" s="144"/>
    </row>
    <row r="1294" spans="2:3" ht="18" customHeight="1">
      <c r="B1294" s="144"/>
      <c r="C1294" s="144"/>
    </row>
    <row r="1295" spans="2:3" ht="18" customHeight="1">
      <c r="B1295" s="144"/>
      <c r="C1295" s="144"/>
    </row>
    <row r="1296" spans="2:3" ht="18" customHeight="1">
      <c r="B1296" s="144"/>
      <c r="C1296" s="144"/>
    </row>
    <row r="1297" spans="2:3" ht="18" customHeight="1">
      <c r="B1297" s="144"/>
      <c r="C1297" s="144"/>
    </row>
    <row r="1298" spans="2:3" ht="18" customHeight="1">
      <c r="B1298" s="144"/>
      <c r="C1298" s="144"/>
    </row>
    <row r="1299" spans="2:3" ht="18" customHeight="1">
      <c r="B1299" s="144"/>
      <c r="C1299" s="144"/>
    </row>
    <row r="1300" spans="2:3" ht="18" customHeight="1">
      <c r="B1300" s="144"/>
      <c r="C1300" s="144"/>
    </row>
    <row r="1301" spans="2:3" ht="18" customHeight="1">
      <c r="B1301" s="144"/>
      <c r="C1301" s="144"/>
    </row>
    <row r="1302" spans="2:3" ht="18" customHeight="1">
      <c r="B1302" s="144"/>
      <c r="C1302" s="144"/>
    </row>
    <row r="1303" spans="2:3" ht="18" customHeight="1">
      <c r="B1303" s="144"/>
      <c r="C1303" s="144"/>
    </row>
    <row r="1304" spans="2:3" ht="18" customHeight="1">
      <c r="B1304" s="144"/>
      <c r="C1304" s="144"/>
    </row>
    <row r="1305" spans="2:3" ht="18" customHeight="1">
      <c r="B1305" s="144"/>
      <c r="C1305" s="144"/>
    </row>
    <row r="1306" spans="2:3" ht="18" customHeight="1">
      <c r="B1306" s="144"/>
      <c r="C1306" s="144"/>
    </row>
    <row r="1307" spans="2:3" ht="18" customHeight="1">
      <c r="B1307" s="144"/>
      <c r="C1307" s="144"/>
    </row>
    <row r="1308" spans="2:3" ht="18" customHeight="1">
      <c r="B1308" s="144"/>
      <c r="C1308" s="144"/>
    </row>
    <row r="1309" spans="2:3" ht="18" customHeight="1">
      <c r="B1309" s="144"/>
      <c r="C1309" s="144"/>
    </row>
    <row r="1310" spans="2:3" ht="18" customHeight="1">
      <c r="B1310" s="144"/>
      <c r="C1310" s="144"/>
    </row>
    <row r="1311" spans="2:3" ht="18" customHeight="1">
      <c r="B1311" s="144"/>
      <c r="C1311" s="144"/>
    </row>
    <row r="1312" spans="2:3" ht="18" customHeight="1">
      <c r="B1312" s="144"/>
      <c r="C1312" s="144"/>
    </row>
    <row r="1313" spans="2:3" ht="18" customHeight="1">
      <c r="B1313" s="144"/>
      <c r="C1313" s="144"/>
    </row>
    <row r="1314" spans="2:3" ht="18" customHeight="1">
      <c r="B1314" s="144"/>
      <c r="C1314" s="144"/>
    </row>
    <row r="1315" spans="2:3" ht="18" customHeight="1">
      <c r="B1315" s="144"/>
      <c r="C1315" s="144"/>
    </row>
    <row r="1316" spans="2:3" ht="18" customHeight="1">
      <c r="B1316" s="144"/>
      <c r="C1316" s="144"/>
    </row>
    <row r="1317" spans="2:3" ht="18" customHeight="1">
      <c r="B1317" s="144"/>
      <c r="C1317" s="144"/>
    </row>
    <row r="1318" spans="2:3" ht="18" customHeight="1">
      <c r="B1318" s="144"/>
      <c r="C1318" s="144"/>
    </row>
    <row r="1319" spans="2:3" ht="18" customHeight="1">
      <c r="B1319" s="144"/>
      <c r="C1319" s="144"/>
    </row>
    <row r="1320" spans="2:3" ht="18" customHeight="1">
      <c r="B1320" s="144"/>
      <c r="C1320" s="144"/>
    </row>
    <row r="1321" spans="2:3" ht="18" customHeight="1">
      <c r="B1321" s="144"/>
      <c r="C1321" s="144"/>
    </row>
    <row r="1322" spans="2:3" ht="18" customHeight="1">
      <c r="B1322" s="144"/>
      <c r="C1322" s="144"/>
    </row>
    <row r="1323" spans="2:3" ht="18" customHeight="1">
      <c r="B1323" s="144"/>
      <c r="C1323" s="144"/>
    </row>
    <row r="1324" spans="2:3" ht="18" customHeight="1">
      <c r="B1324" s="144"/>
      <c r="C1324" s="144"/>
    </row>
    <row r="1325" spans="2:3" ht="18" customHeight="1">
      <c r="B1325" s="144"/>
      <c r="C1325" s="144"/>
    </row>
    <row r="1326" spans="2:3" ht="18" customHeight="1">
      <c r="B1326" s="144"/>
      <c r="C1326" s="144"/>
    </row>
    <row r="1327" spans="2:3" ht="18" customHeight="1">
      <c r="B1327" s="144"/>
      <c r="C1327" s="144"/>
    </row>
    <row r="1328" spans="2:3" ht="18" customHeight="1">
      <c r="B1328" s="144"/>
      <c r="C1328" s="144"/>
    </row>
    <row r="1329" spans="2:3" ht="18" customHeight="1">
      <c r="B1329" s="144"/>
      <c r="C1329" s="144"/>
    </row>
    <row r="1330" spans="2:3" ht="18" customHeight="1">
      <c r="B1330" s="144"/>
      <c r="C1330" s="144"/>
    </row>
    <row r="1331" spans="2:3" ht="18" customHeight="1">
      <c r="B1331" s="144"/>
      <c r="C1331" s="144"/>
    </row>
    <row r="1332" spans="2:3" ht="18" customHeight="1">
      <c r="B1332" s="144"/>
      <c r="C1332" s="144"/>
    </row>
    <row r="1333" spans="2:3" ht="18" customHeight="1">
      <c r="B1333" s="144"/>
      <c r="C1333" s="144"/>
    </row>
    <row r="1334" spans="2:3" ht="18" customHeight="1">
      <c r="B1334" s="144"/>
      <c r="C1334" s="144"/>
    </row>
    <row r="1335" spans="2:3" ht="18" customHeight="1">
      <c r="B1335" s="144"/>
      <c r="C1335" s="144"/>
    </row>
    <row r="1336" spans="2:3" ht="18" customHeight="1">
      <c r="B1336" s="144"/>
      <c r="C1336" s="144"/>
    </row>
    <row r="1337" spans="2:3" ht="18" customHeight="1">
      <c r="B1337" s="144"/>
      <c r="C1337" s="144"/>
    </row>
    <row r="1338" spans="2:3" ht="18" customHeight="1">
      <c r="B1338" s="144"/>
      <c r="C1338" s="144"/>
    </row>
    <row r="1339" spans="2:3" ht="18" customHeight="1">
      <c r="B1339" s="144"/>
      <c r="C1339" s="144"/>
    </row>
    <row r="1340" spans="2:3" ht="18" customHeight="1">
      <c r="B1340" s="144"/>
      <c r="C1340" s="144"/>
    </row>
    <row r="1341" spans="2:3" ht="18" customHeight="1">
      <c r="B1341" s="144"/>
      <c r="C1341" s="144"/>
    </row>
    <row r="1342" spans="2:3" ht="18" customHeight="1">
      <c r="B1342" s="144"/>
      <c r="C1342" s="144"/>
    </row>
    <row r="1343" spans="2:3" ht="18" customHeight="1">
      <c r="B1343" s="144"/>
      <c r="C1343" s="144"/>
    </row>
    <row r="1344" spans="2:3" ht="18" customHeight="1">
      <c r="B1344" s="144"/>
      <c r="C1344" s="144"/>
    </row>
    <row r="1345" spans="2:3" ht="18" customHeight="1">
      <c r="B1345" s="144"/>
      <c r="C1345" s="144"/>
    </row>
    <row r="1346" spans="2:3" ht="18" customHeight="1">
      <c r="B1346" s="144"/>
      <c r="C1346" s="144"/>
    </row>
    <row r="1347" spans="2:3" ht="18" customHeight="1">
      <c r="B1347" s="144"/>
      <c r="C1347" s="144"/>
    </row>
    <row r="1348" spans="2:3" ht="18" customHeight="1">
      <c r="B1348" s="144"/>
      <c r="C1348" s="144"/>
    </row>
    <row r="1349" spans="2:3" ht="18" customHeight="1">
      <c r="B1349" s="144"/>
      <c r="C1349" s="144"/>
    </row>
    <row r="1350" spans="2:3" ht="18" customHeight="1">
      <c r="B1350" s="144"/>
      <c r="C1350" s="144"/>
    </row>
    <row r="1351" spans="2:3" ht="18" customHeight="1">
      <c r="B1351" s="144"/>
      <c r="C1351" s="144"/>
    </row>
    <row r="1352" spans="2:3" ht="18" customHeight="1">
      <c r="B1352" s="144"/>
      <c r="C1352" s="144"/>
    </row>
    <row r="1353" spans="2:3" ht="18" customHeight="1">
      <c r="B1353" s="144"/>
      <c r="C1353" s="144"/>
    </row>
    <row r="1354" spans="2:3" ht="18" customHeight="1">
      <c r="B1354" s="144"/>
      <c r="C1354" s="144"/>
    </row>
    <row r="1355" spans="2:3" ht="18" customHeight="1">
      <c r="B1355" s="144"/>
      <c r="C1355" s="144"/>
    </row>
    <row r="1356" spans="2:3" ht="18" customHeight="1">
      <c r="B1356" s="144"/>
      <c r="C1356" s="144"/>
    </row>
    <row r="1357" spans="2:3" ht="18" customHeight="1">
      <c r="B1357" s="144"/>
      <c r="C1357" s="1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WPS_1527834629</cp:lastModifiedBy>
  <cp:lastPrinted>2019-04-09T01:02:35Z</cp:lastPrinted>
  <dcterms:created xsi:type="dcterms:W3CDTF">2017-03-13T08:23:42Z</dcterms:created>
  <dcterms:modified xsi:type="dcterms:W3CDTF">2019-04-22T06:40:13Z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